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10785" yWindow="-15" windowWidth="8700" windowHeight="7635" tabRatio="883" activeTab="7"/>
  </bookViews>
  <sheets>
    <sheet name="Entries 1" sheetId="1" r:id="rId1"/>
    <sheet name="Minor Girls" sheetId="7" r:id="rId2"/>
    <sheet name="Entries 2" sheetId="8" r:id="rId3"/>
    <sheet name="Minor Boys" sheetId="6" r:id="rId4"/>
    <sheet name="Entries 3" sheetId="9" r:id="rId5"/>
    <sheet name="Junior Girls" sheetId="5" r:id="rId6"/>
    <sheet name="Entries 4" sheetId="10" r:id="rId7"/>
    <sheet name="Junior Boys" sheetId="4" r:id="rId8"/>
    <sheet name="Entries 5" sheetId="11" r:id="rId9"/>
    <sheet name="Inter Girls" sheetId="3" r:id="rId10"/>
    <sheet name="Entries 6" sheetId="12" r:id="rId11"/>
    <sheet name="Inter Boys" sheetId="2" r:id="rId12"/>
    <sheet name="Team Trophy" sheetId="14" r:id="rId13"/>
  </sheets>
  <definedNames>
    <definedName name="_xlnm._FilterDatabase" localSheetId="11" hidden="1">'Inter Boys'!$A$1:$J$351</definedName>
    <definedName name="_xlnm._FilterDatabase" localSheetId="9" hidden="1">'Inter Girls'!$A$1:$J$351</definedName>
    <definedName name="_xlnm._FilterDatabase" localSheetId="7" hidden="1">'Junior Boys'!$A$1:$J$351</definedName>
    <definedName name="_xlnm._FilterDatabase" localSheetId="5" hidden="1">'Junior Girls'!$A$1:$J$351</definedName>
    <definedName name="_xlnm._FilterDatabase" localSheetId="3" hidden="1">'Minor Boys'!$A$1:$J$351</definedName>
    <definedName name="_xlnm._FilterDatabase" localSheetId="1" hidden="1">'Minor Girls'!$A$1:$J$351</definedName>
    <definedName name="_xlnm._FilterDatabase" localSheetId="12" hidden="1">'Team Trophy'!$A$2:$X$54</definedName>
    <definedName name="_xlnm.Print_Area" localSheetId="11">'Inter Boys'!$A$1:$G$151</definedName>
    <definedName name="_xlnm.Print_Area" localSheetId="9">'Inter Girls'!$A$1:$G$53</definedName>
    <definedName name="_xlnm.Print_Area" localSheetId="7">'Junior Boys'!$A$1:$G$151</definedName>
    <definedName name="_xlnm.Print_Area" localSheetId="5">'Junior Girls'!$A$1:$G$151</definedName>
    <definedName name="_xlnm.Print_Area" localSheetId="3">'Minor Boys'!$A$1:$G$151</definedName>
    <definedName name="_xlnm.Print_Area" localSheetId="1">'Minor Girls'!$A$1:$G$151</definedName>
    <definedName name="_xlnm.Print_Titles" localSheetId="11">'Inter Boys'!$1:$1</definedName>
    <definedName name="_xlnm.Print_Titles" localSheetId="9">'Inter Girls'!$1:$1</definedName>
    <definedName name="_xlnm.Print_Titles" localSheetId="7">'Junior Boys'!$1:$1</definedName>
    <definedName name="_xlnm.Print_Titles" localSheetId="5">'Junior Girls'!$1:$1</definedName>
    <definedName name="_xlnm.Print_Titles" localSheetId="3">'Minor Boys'!$1:$1</definedName>
    <definedName name="_xlnm.Print_Titles" localSheetId="1">'Minor Girls'!$1:$1</definedName>
  </definedNames>
  <calcPr calcId="1257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4" i="1"/>
  <c r="F132"/>
  <c r="F131"/>
  <c r="F128"/>
  <c r="F93"/>
  <c r="F92"/>
  <c r="F91"/>
  <c r="F90"/>
  <c r="F87"/>
  <c r="F82"/>
  <c r="F81"/>
  <c r="F63"/>
  <c r="F28"/>
  <c r="F27"/>
  <c r="F22"/>
  <c r="F9"/>
  <c r="F7"/>
  <c r="F109" i="8"/>
  <c r="F87"/>
  <c r="F86"/>
  <c r="F71"/>
  <c r="F70"/>
  <c r="F68"/>
  <c r="F67"/>
  <c r="F65"/>
  <c r="F64"/>
  <c r="F63"/>
  <c r="F62"/>
  <c r="F61"/>
  <c r="F60"/>
  <c r="F59"/>
  <c r="F58"/>
  <c r="F57"/>
  <c r="F56"/>
  <c r="F55"/>
  <c r="F51"/>
  <c r="F37"/>
  <c r="F36"/>
  <c r="F34"/>
  <c r="F12"/>
  <c r="F93" i="9"/>
  <c r="F69"/>
  <c r="F65"/>
  <c r="F61"/>
  <c r="F24"/>
  <c r="F23"/>
  <c r="F3"/>
  <c r="F7"/>
  <c r="F9"/>
  <c r="F2"/>
  <c r="D11" i="4"/>
  <c r="F117" i="10"/>
  <c r="F143"/>
  <c r="F137"/>
  <c r="F98"/>
  <c r="F96"/>
  <c r="F84"/>
  <c r="F83"/>
  <c r="F82"/>
  <c r="F77"/>
  <c r="F76"/>
  <c r="F75"/>
  <c r="F62"/>
  <c r="F54"/>
  <c r="F40"/>
  <c r="F38"/>
  <c r="F37"/>
  <c r="F36"/>
  <c r="F35"/>
  <c r="F34"/>
  <c r="F33"/>
  <c r="F30"/>
  <c r="F29"/>
  <c r="F28"/>
  <c r="F27"/>
  <c r="F26"/>
  <c r="F23"/>
  <c r="F22"/>
  <c r="F21"/>
  <c r="F16"/>
  <c r="F11"/>
  <c r="F10"/>
  <c r="F5"/>
  <c r="F134" i="11"/>
  <c r="F131"/>
  <c r="F130"/>
  <c r="F126"/>
  <c r="F86"/>
  <c r="F81"/>
  <c r="F68"/>
  <c r="F62"/>
  <c r="F46"/>
  <c r="F42"/>
  <c r="F41"/>
  <c r="F24"/>
  <c r="F22"/>
  <c r="F21"/>
  <c r="F2"/>
  <c r="F128" i="12"/>
  <c r="F113"/>
  <c r="F112"/>
  <c r="F89"/>
  <c r="F85"/>
  <c r="F81"/>
  <c r="F73"/>
  <c r="F68"/>
  <c r="F67"/>
  <c r="F65"/>
  <c r="F64"/>
  <c r="F62"/>
  <c r="F51"/>
  <c r="F44"/>
  <c r="F23"/>
  <c r="F22"/>
  <c r="F6"/>
  <c r="F3"/>
  <c r="D3" i="2" l="1"/>
  <c r="F86" i="12" s="1"/>
  <c r="D23" i="5"/>
  <c r="F121" i="9" s="1"/>
  <c r="E23" i="5"/>
  <c r="F23"/>
  <c r="D8"/>
  <c r="F84" i="9" s="1"/>
  <c r="F2" i="4"/>
  <c r="F55" i="6"/>
  <c r="E55"/>
  <c r="D55"/>
  <c r="F72" i="8" s="1"/>
  <c r="D76" i="6"/>
  <c r="F69" i="8" s="1"/>
  <c r="B164" i="10" l="1"/>
  <c r="B155" i="8" l="1"/>
  <c r="B143" i="11" l="1"/>
  <c r="B143" i="9"/>
  <c r="B143" i="1"/>
  <c r="B143" i="12"/>
  <c r="D2" i="7"/>
  <c r="F13" i="1" s="1"/>
  <c r="D3" i="7"/>
  <c r="F44" i="1" s="1"/>
  <c r="D4" i="7"/>
  <c r="F88" i="1" s="1"/>
  <c r="D5" i="7"/>
  <c r="F2" i="1" s="1"/>
  <c r="D6" i="7"/>
  <c r="F61" i="1" s="1"/>
  <c r="D7" i="7"/>
  <c r="F16" i="1" s="1"/>
  <c r="D8" i="7"/>
  <c r="F123" i="1" s="1"/>
  <c r="D9" i="7"/>
  <c r="F23" i="1" s="1"/>
  <c r="D10" i="7"/>
  <c r="F46" i="1" s="1"/>
  <c r="D11" i="7"/>
  <c r="F86" i="1" s="1"/>
  <c r="D12" i="7"/>
  <c r="F21" i="1" s="1"/>
  <c r="D13" i="7"/>
  <c r="F102" i="1" s="1"/>
  <c r="D14" i="7"/>
  <c r="F18" i="1" s="1"/>
  <c r="D15" i="7"/>
  <c r="F121" i="1" s="1"/>
  <c r="D16" i="7"/>
  <c r="F125" i="1" s="1"/>
  <c r="E13" i="7"/>
  <c r="E7"/>
  <c r="L9" i="14"/>
  <c r="S9" s="1"/>
  <c r="L6"/>
  <c r="S4" s="1"/>
  <c r="L7"/>
  <c r="S7" s="1"/>
  <c r="L5"/>
  <c r="S3" s="1"/>
  <c r="L8"/>
  <c r="S8" s="1"/>
  <c r="L4"/>
  <c r="S6" s="1"/>
  <c r="D46" i="7"/>
  <c r="F6" i="1" s="1"/>
  <c r="E46" i="7"/>
  <c r="F46"/>
  <c r="D47"/>
  <c r="F47" i="1" s="1"/>
  <c r="E47" i="7"/>
  <c r="F47"/>
  <c r="D48"/>
  <c r="F129" i="1" s="1"/>
  <c r="E48" i="7"/>
  <c r="F48"/>
  <c r="D49"/>
  <c r="F48" i="1" s="1"/>
  <c r="E49" i="7"/>
  <c r="F49"/>
  <c r="D50"/>
  <c r="F85" i="1" s="1"/>
  <c r="E50" i="7"/>
  <c r="F50"/>
  <c r="D51"/>
  <c r="F70" i="1" s="1"/>
  <c r="E51" i="7"/>
  <c r="F51"/>
  <c r="D52"/>
  <c r="F135" i="1" s="1"/>
  <c r="E52" i="7"/>
  <c r="F52"/>
  <c r="D53"/>
  <c r="F4" i="1" s="1"/>
  <c r="E53" i="7"/>
  <c r="F53"/>
  <c r="D54"/>
  <c r="F67" i="1" s="1"/>
  <c r="E54" i="7"/>
  <c r="F54"/>
  <c r="D55"/>
  <c r="F130" i="1" s="1"/>
  <c r="E55" i="7"/>
  <c r="F55"/>
  <c r="D56"/>
  <c r="F11" i="1" s="1"/>
  <c r="E56" i="7"/>
  <c r="F56"/>
  <c r="D57"/>
  <c r="F14" i="1" s="1"/>
  <c r="E57" i="7"/>
  <c r="F57"/>
  <c r="D58"/>
  <c r="F127" i="1" s="1"/>
  <c r="E58" i="7"/>
  <c r="F58"/>
  <c r="D59"/>
  <c r="F69" i="1" s="1"/>
  <c r="E59" i="7"/>
  <c r="F59"/>
  <c r="D60"/>
  <c r="F106" i="1" s="1"/>
  <c r="E60" i="7"/>
  <c r="F60"/>
  <c r="D61"/>
  <c r="F109" i="1" s="1"/>
  <c r="E61" i="7"/>
  <c r="F61"/>
  <c r="D62"/>
  <c r="F51" i="1" s="1"/>
  <c r="E62" i="7"/>
  <c r="F62"/>
  <c r="D63"/>
  <c r="F73" i="1" s="1"/>
  <c r="E63" i="7"/>
  <c r="F63"/>
  <c r="D64"/>
  <c r="F43" i="1" s="1"/>
  <c r="E64" i="7"/>
  <c r="F64"/>
  <c r="D65"/>
  <c r="F105" i="1" s="1"/>
  <c r="E65" i="7"/>
  <c r="F65"/>
  <c r="D66"/>
  <c r="F50" i="1" s="1"/>
  <c r="E66" i="7"/>
  <c r="F66"/>
  <c r="D67"/>
  <c r="F113" i="1" s="1"/>
  <c r="E67" i="7"/>
  <c r="F67"/>
  <c r="D68"/>
  <c r="F107" i="1" s="1"/>
  <c r="E68" i="7"/>
  <c r="F68"/>
  <c r="D69"/>
  <c r="F71" i="1" s="1"/>
  <c r="E69" i="7"/>
  <c r="F69"/>
  <c r="D70"/>
  <c r="F66" i="1" s="1"/>
  <c r="E70" i="7"/>
  <c r="F70"/>
  <c r="D71"/>
  <c r="E71"/>
  <c r="F71"/>
  <c r="D72"/>
  <c r="F52" i="1" s="1"/>
  <c r="E72" i="7"/>
  <c r="F72"/>
  <c r="D73"/>
  <c r="F68" i="1" s="1"/>
  <c r="E73" i="7"/>
  <c r="F73"/>
  <c r="D74"/>
  <c r="F15" i="1" s="1"/>
  <c r="E74" i="7"/>
  <c r="F74"/>
  <c r="D75"/>
  <c r="F12" i="1" s="1"/>
  <c r="E75" i="7"/>
  <c r="F75"/>
  <c r="D76"/>
  <c r="F72" i="1" s="1"/>
  <c r="E76" i="7"/>
  <c r="F76"/>
  <c r="D77"/>
  <c r="F19" i="1" s="1"/>
  <c r="E77" i="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E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D144"/>
  <c r="E144"/>
  <c r="F144"/>
  <c r="D145"/>
  <c r="E145"/>
  <c r="F145"/>
  <c r="D146"/>
  <c r="E146"/>
  <c r="F146"/>
  <c r="D147"/>
  <c r="E147"/>
  <c r="F147"/>
  <c r="D148"/>
  <c r="E148"/>
  <c r="F148"/>
  <c r="D149"/>
  <c r="E149"/>
  <c r="F149"/>
  <c r="D150"/>
  <c r="E150"/>
  <c r="F150"/>
  <c r="D151"/>
  <c r="E151"/>
  <c r="F151"/>
  <c r="L48" i="14"/>
  <c r="X4" s="1"/>
  <c r="L53"/>
  <c r="X7" s="1"/>
  <c r="L49"/>
  <c r="X3" s="1"/>
  <c r="L51"/>
  <c r="X8" s="1"/>
  <c r="L52"/>
  <c r="X6" s="1"/>
  <c r="L54"/>
  <c r="X9" s="1"/>
  <c r="L50"/>
  <c r="X5" s="1"/>
  <c r="L40"/>
  <c r="W4" s="1"/>
  <c r="L42"/>
  <c r="W7" s="1"/>
  <c r="L39"/>
  <c r="W3" s="1"/>
  <c r="L44"/>
  <c r="W8" s="1"/>
  <c r="L43"/>
  <c r="W6" s="1"/>
  <c r="L45"/>
  <c r="W9" s="1"/>
  <c r="L41"/>
  <c r="W5" s="1"/>
  <c r="E43" i="7"/>
  <c r="E44"/>
  <c r="E45"/>
  <c r="E8" i="5"/>
  <c r="E7"/>
  <c r="E2"/>
  <c r="E3"/>
  <c r="E4"/>
  <c r="E5"/>
  <c r="E6"/>
  <c r="E9"/>
  <c r="E10"/>
  <c r="E11"/>
  <c r="E12"/>
  <c r="E13"/>
  <c r="E14"/>
  <c r="E15"/>
  <c r="E16"/>
  <c r="E17"/>
  <c r="E18"/>
  <c r="E19"/>
  <c r="E20"/>
  <c r="E21"/>
  <c r="E22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48" i="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9" i="6"/>
  <c r="E2"/>
  <c r="E3"/>
  <c r="E4"/>
  <c r="E5"/>
  <c r="E6"/>
  <c r="E7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4" i="4"/>
  <c r="E2"/>
  <c r="E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49" i="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L33" i="14"/>
  <c r="V4" s="1"/>
  <c r="L35"/>
  <c r="V7" s="1"/>
  <c r="L32"/>
  <c r="V3" s="1"/>
  <c r="L36"/>
  <c r="V8" s="1"/>
  <c r="L30"/>
  <c r="V6" s="1"/>
  <c r="L31"/>
  <c r="V9" s="1"/>
  <c r="L34"/>
  <c r="V5" s="1"/>
  <c r="L24"/>
  <c r="U4" s="1"/>
  <c r="L26"/>
  <c r="U7" s="1"/>
  <c r="L21"/>
  <c r="U3" s="1"/>
  <c r="L22"/>
  <c r="U8" s="1"/>
  <c r="L25"/>
  <c r="U6" s="1"/>
  <c r="L27"/>
  <c r="U9" s="1"/>
  <c r="L23"/>
  <c r="U5" s="1"/>
  <c r="L3"/>
  <c r="S5" s="1"/>
  <c r="L15"/>
  <c r="T5" s="1"/>
  <c r="L18"/>
  <c r="T9" s="1"/>
  <c r="L16"/>
  <c r="T6" s="1"/>
  <c r="L17"/>
  <c r="T8" s="1"/>
  <c r="L12"/>
  <c r="T3" s="1"/>
  <c r="L13"/>
  <c r="T7" s="1"/>
  <c r="L14"/>
  <c r="T4" s="1"/>
  <c r="E38" i="7"/>
  <c r="E39"/>
  <c r="E40"/>
  <c r="E41"/>
  <c r="E42"/>
  <c r="E2"/>
  <c r="E3"/>
  <c r="E4"/>
  <c r="E5"/>
  <c r="E6"/>
  <c r="E8"/>
  <c r="E9"/>
  <c r="E10"/>
  <c r="E11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B3"/>
  <c r="B4" s="1"/>
  <c r="F3"/>
  <c r="F4"/>
  <c r="F5"/>
  <c r="F6"/>
  <c r="F7"/>
  <c r="F8"/>
  <c r="F9"/>
  <c r="F10"/>
  <c r="F11"/>
  <c r="F12"/>
  <c r="F13"/>
  <c r="F14"/>
  <c r="F15"/>
  <c r="F16"/>
  <c r="D17"/>
  <c r="F89" i="1" s="1"/>
  <c r="F17" i="7"/>
  <c r="D18"/>
  <c r="F62" i="1" s="1"/>
  <c r="F18" i="7"/>
  <c r="D19"/>
  <c r="F41" i="1" s="1"/>
  <c r="F19" i="7"/>
  <c r="D20"/>
  <c r="F24" i="1" s="1"/>
  <c r="F20" i="7"/>
  <c r="D21"/>
  <c r="F26" i="1" s="1"/>
  <c r="F21" i="7"/>
  <c r="D22"/>
  <c r="F42" i="1" s="1"/>
  <c r="F22" i="7"/>
  <c r="D23"/>
  <c r="F65" i="1" s="1"/>
  <c r="F23" i="7"/>
  <c r="D24"/>
  <c r="F25" i="1" s="1"/>
  <c r="F24" i="7"/>
  <c r="D25"/>
  <c r="F110" i="1" s="1"/>
  <c r="F25" i="7"/>
  <c r="D26"/>
  <c r="F101" i="1" s="1"/>
  <c r="F26" i="7"/>
  <c r="D27"/>
  <c r="F3" i="1" s="1"/>
  <c r="F27" i="7"/>
  <c r="D28"/>
  <c r="F84" i="1" s="1"/>
  <c r="F28" i="7"/>
  <c r="D29"/>
  <c r="F8" i="1" s="1"/>
  <c r="F29" i="7"/>
  <c r="D30"/>
  <c r="F83" i="1" s="1"/>
  <c r="F30" i="7"/>
  <c r="D31"/>
  <c r="F5" i="1" s="1"/>
  <c r="F31" i="7"/>
  <c r="D32"/>
  <c r="F10" i="1" s="1"/>
  <c r="F32" i="7"/>
  <c r="D33"/>
  <c r="F126" i="1" s="1"/>
  <c r="F33" i="7"/>
  <c r="D34"/>
  <c r="F122" i="1" s="1"/>
  <c r="F34" i="7"/>
  <c r="D35"/>
  <c r="F45" i="1" s="1"/>
  <c r="F35" i="7"/>
  <c r="D36"/>
  <c r="F64" i="1" s="1"/>
  <c r="F36" i="7"/>
  <c r="D37"/>
  <c r="F133" i="1" s="1"/>
  <c r="F37" i="7"/>
  <c r="D38"/>
  <c r="F17" i="1" s="1"/>
  <c r="F38" i="7"/>
  <c r="D39"/>
  <c r="F103" i="1" s="1"/>
  <c r="F39" i="7"/>
  <c r="D40"/>
  <c r="F124" i="1" s="1"/>
  <c r="F40" i="7"/>
  <c r="D41"/>
  <c r="F111" i="1" s="1"/>
  <c r="F41" i="7"/>
  <c r="D42"/>
  <c r="F104" i="1" s="1"/>
  <c r="F42" i="7"/>
  <c r="D43"/>
  <c r="F108" i="1" s="1"/>
  <c r="F43" i="7"/>
  <c r="D44"/>
  <c r="F49" i="1" s="1"/>
  <c r="F44" i="7"/>
  <c r="D45"/>
  <c r="F112" i="1" s="1"/>
  <c r="F45" i="7"/>
  <c r="D51" i="5"/>
  <c r="F6" i="9" s="1"/>
  <c r="D48" i="5"/>
  <c r="F12" i="9" s="1"/>
  <c r="F2" i="5"/>
  <c r="D2"/>
  <c r="F87" i="9" s="1"/>
  <c r="F151" i="2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2" i="12" s="1"/>
  <c r="F63" i="2"/>
  <c r="D63"/>
  <c r="F111" i="12" s="1"/>
  <c r="F62" i="2"/>
  <c r="D62"/>
  <c r="F82" i="12" s="1"/>
  <c r="F61" i="2"/>
  <c r="D61"/>
  <c r="F105" i="12" s="1"/>
  <c r="F60" i="2"/>
  <c r="D60"/>
  <c r="F110" i="12" s="1"/>
  <c r="F59" i="2"/>
  <c r="D59"/>
  <c r="F52" i="12" s="1"/>
  <c r="F58" i="2"/>
  <c r="D58"/>
  <c r="F43" i="12" s="1"/>
  <c r="F57" i="2"/>
  <c r="D57"/>
  <c r="F5" i="12" s="1"/>
  <c r="F56" i="2"/>
  <c r="D56"/>
  <c r="F103" i="12" s="1"/>
  <c r="F55" i="2"/>
  <c r="D55"/>
  <c r="F109" i="12" s="1"/>
  <c r="F54" i="2"/>
  <c r="D54"/>
  <c r="F42" i="12" s="1"/>
  <c r="F53" i="2"/>
  <c r="D53"/>
  <c r="F66" i="12" s="1"/>
  <c r="F52" i="2"/>
  <c r="D52"/>
  <c r="F14" i="12" s="1"/>
  <c r="F51" i="2"/>
  <c r="D51"/>
  <c r="F49" i="12" s="1"/>
  <c r="F50" i="2"/>
  <c r="D50"/>
  <c r="F107" i="12" s="1"/>
  <c r="F49" i="2"/>
  <c r="D49"/>
  <c r="F131" i="12" s="1"/>
  <c r="F48" i="2"/>
  <c r="D48"/>
  <c r="F106" i="12" s="1"/>
  <c r="F47" i="2"/>
  <c r="D47"/>
  <c r="F61" i="12" s="1"/>
  <c r="F46" i="2"/>
  <c r="D46"/>
  <c r="F63" i="12" s="1"/>
  <c r="F45" i="2"/>
  <c r="D45"/>
  <c r="F135" i="12" s="1"/>
  <c r="F44" i="2"/>
  <c r="D44"/>
  <c r="F134" i="12" s="1"/>
  <c r="F43" i="2"/>
  <c r="D43"/>
  <c r="F130" i="12" s="1"/>
  <c r="F42" i="2"/>
  <c r="D42"/>
  <c r="F11" i="12" s="1"/>
  <c r="F41" i="2"/>
  <c r="D41"/>
  <c r="F88" i="12" s="1"/>
  <c r="F40" i="2"/>
  <c r="D40"/>
  <c r="F72" i="12" s="1"/>
  <c r="F39" i="2"/>
  <c r="D39"/>
  <c r="F50" i="12" s="1"/>
  <c r="F38" i="2"/>
  <c r="D38"/>
  <c r="F12" i="12" s="1"/>
  <c r="F37" i="2"/>
  <c r="D37"/>
  <c r="F9" i="12" s="1"/>
  <c r="F36" i="2"/>
  <c r="D36"/>
  <c r="F21" i="12" s="1"/>
  <c r="F35" i="2"/>
  <c r="D35"/>
  <c r="F102" i="12" s="1"/>
  <c r="F34" i="2"/>
  <c r="D34"/>
  <c r="F129" i="12" s="1"/>
  <c r="F33" i="2"/>
  <c r="D33"/>
  <c r="F104" i="12" s="1"/>
  <c r="F32" i="2"/>
  <c r="D32"/>
  <c r="F41" i="12" s="1"/>
  <c r="F31" i="2"/>
  <c r="D31"/>
  <c r="F108" i="12" s="1"/>
  <c r="F30" i="2"/>
  <c r="D30"/>
  <c r="F133" i="12" s="1"/>
  <c r="F29" i="2"/>
  <c r="D29"/>
  <c r="F132" i="12" s="1"/>
  <c r="F28" i="2"/>
  <c r="D28"/>
  <c r="F90" i="12" s="1"/>
  <c r="F27" i="2"/>
  <c r="D27"/>
  <c r="F126" i="12" s="1"/>
  <c r="F26" i="2"/>
  <c r="D26"/>
  <c r="F10" i="12" s="1"/>
  <c r="F25" i="2"/>
  <c r="D25"/>
  <c r="F48" i="12" s="1"/>
  <c r="F24" i="2"/>
  <c r="D24"/>
  <c r="F13" i="12" s="1"/>
  <c r="F23" i="2"/>
  <c r="D23"/>
  <c r="F45" i="12" s="1"/>
  <c r="F22" i="2"/>
  <c r="D22"/>
  <c r="F125" i="12" s="1"/>
  <c r="F21" i="2"/>
  <c r="D21"/>
  <c r="F74" i="12" s="1"/>
  <c r="F20" i="2"/>
  <c r="D20"/>
  <c r="F8" i="12" s="1"/>
  <c r="F19" i="2"/>
  <c r="D19"/>
  <c r="F127" i="12" s="1"/>
  <c r="F18" i="2"/>
  <c r="D18"/>
  <c r="F24" i="12" s="1"/>
  <c r="F17" i="2"/>
  <c r="D17"/>
  <c r="F124" i="12" s="1"/>
  <c r="F16" i="2"/>
  <c r="D16"/>
  <c r="F47" i="12" s="1"/>
  <c r="F15" i="2"/>
  <c r="D15"/>
  <c r="F69" i="12" s="1"/>
  <c r="F14" i="2"/>
  <c r="D14"/>
  <c r="F83" i="12" s="1"/>
  <c r="F13" i="2"/>
  <c r="D13"/>
  <c r="F84" i="12" s="1"/>
  <c r="F12" i="2"/>
  <c r="D12"/>
  <c r="F7" i="12" s="1"/>
  <c r="F11" i="2"/>
  <c r="D11"/>
  <c r="F101" i="12" s="1"/>
  <c r="F10" i="2"/>
  <c r="D10"/>
  <c r="F46" i="12" s="1"/>
  <c r="F9" i="2"/>
  <c r="D9"/>
  <c r="F87" i="12" s="1"/>
  <c r="F8" i="2"/>
  <c r="D8"/>
  <c r="F71" i="12" s="1"/>
  <c r="F7" i="2"/>
  <c r="D7"/>
  <c r="F123" i="12" s="1"/>
  <c r="F6" i="2"/>
  <c r="D6"/>
  <c r="F122" i="12" s="1"/>
  <c r="F5" i="2"/>
  <c r="D5"/>
  <c r="F121" i="12" s="1"/>
  <c r="F4" i="2"/>
  <c r="D4"/>
  <c r="F4" i="12" s="1"/>
  <c r="F3" i="2"/>
  <c r="F2"/>
  <c r="D2"/>
  <c r="F70" i="12" s="1"/>
  <c r="F151" i="3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0" i="11" s="1"/>
  <c r="F51" i="3"/>
  <c r="D51"/>
  <c r="F132" i="11" s="1"/>
  <c r="F50" i="3"/>
  <c r="D50"/>
  <c r="F135" i="11" s="1"/>
  <c r="F49" i="3"/>
  <c r="D49"/>
  <c r="F108" i="11" s="1"/>
  <c r="F48" i="3"/>
  <c r="D48"/>
  <c r="F104" i="11" s="1"/>
  <c r="F47" i="3"/>
  <c r="D47"/>
  <c r="F133" i="11" s="1"/>
  <c r="F46" i="3"/>
  <c r="D46"/>
  <c r="F105" i="11" s="1"/>
  <c r="F45" i="3"/>
  <c r="D45"/>
  <c r="F109" i="11" s="1"/>
  <c r="F44" i="3"/>
  <c r="D44"/>
  <c r="F107" i="11" s="1"/>
  <c r="F43" i="3"/>
  <c r="D43"/>
  <c r="F45" i="11" s="1"/>
  <c r="F42" i="3"/>
  <c r="D42"/>
  <c r="F106" i="11" s="1"/>
  <c r="F41" i="3"/>
  <c r="D41"/>
  <c r="F69" i="11" s="1"/>
  <c r="F40" i="3"/>
  <c r="D40"/>
  <c r="F129" i="11" s="1"/>
  <c r="F39" i="3"/>
  <c r="D39"/>
  <c r="F127" i="11" s="1"/>
  <c r="F38" i="3"/>
  <c r="D38"/>
  <c r="F125" i="11" s="1"/>
  <c r="F37" i="3"/>
  <c r="D37"/>
  <c r="F3" i="11" s="1"/>
  <c r="F36" i="3"/>
  <c r="D36"/>
  <c r="F70" i="11" s="1"/>
  <c r="F35" i="3"/>
  <c r="D35"/>
  <c r="F47" i="11" s="1"/>
  <c r="F34" i="3"/>
  <c r="D34"/>
  <c r="F103" i="11" s="1"/>
  <c r="F33" i="3"/>
  <c r="D33"/>
  <c r="F51" i="11" s="1"/>
  <c r="F32" i="3"/>
  <c r="D32"/>
  <c r="F48" i="11" s="1"/>
  <c r="F31" i="3"/>
  <c r="D31"/>
  <c r="F85" i="11" s="1"/>
  <c r="F30" i="3"/>
  <c r="D30"/>
  <c r="F128" i="11" s="1"/>
  <c r="F29" i="3"/>
  <c r="D29"/>
  <c r="F49" i="11" s="1"/>
  <c r="F28" i="3"/>
  <c r="D28"/>
  <c r="F122" i="11" s="1"/>
  <c r="F27" i="3"/>
  <c r="D27"/>
  <c r="F43" i="11" s="1"/>
  <c r="F26" i="3"/>
  <c r="D26"/>
  <c r="F102" i="11" s="1"/>
  <c r="F25" i="3"/>
  <c r="D25"/>
  <c r="F7" i="11" s="1"/>
  <c r="F24" i="3"/>
  <c r="D24"/>
  <c r="F65" i="11" s="1"/>
  <c r="F23" i="3"/>
  <c r="D23"/>
  <c r="F87" i="11" s="1"/>
  <c r="F22" i="3"/>
  <c r="D22"/>
  <c r="F124" i="11" s="1"/>
  <c r="F21" i="3"/>
  <c r="D21"/>
  <c r="F123" i="11" s="1"/>
  <c r="F20" i="3"/>
  <c r="D20"/>
  <c r="F66" i="11" s="1"/>
  <c r="F19" i="3"/>
  <c r="D19"/>
  <c r="F121" i="11" s="1"/>
  <c r="F18" i="3"/>
  <c r="D18"/>
  <c r="F88" i="11" s="1"/>
  <c r="F17" i="3"/>
  <c r="D17"/>
  <c r="F67" i="11" s="1"/>
  <c r="F16" i="3"/>
  <c r="D16"/>
  <c r="F89" i="11" s="1"/>
  <c r="F15" i="3"/>
  <c r="D15"/>
  <c r="F64" i="11" s="1"/>
  <c r="F14" i="3"/>
  <c r="D14"/>
  <c r="F8" i="11" s="1"/>
  <c r="F13" i="3"/>
  <c r="D13"/>
  <c r="F44" i="11" s="1"/>
  <c r="F12" i="3"/>
  <c r="D12"/>
  <c r="F90" i="11" s="1"/>
  <c r="F11" i="3"/>
  <c r="D11"/>
  <c r="F82" i="11" s="1"/>
  <c r="F10" i="3"/>
  <c r="D10"/>
  <c r="F4" i="11" s="1"/>
  <c r="F9" i="3"/>
  <c r="D9"/>
  <c r="F83" i="11" s="1"/>
  <c r="F8" i="3"/>
  <c r="D8"/>
  <c r="F101" i="11" s="1"/>
  <c r="F7" i="3"/>
  <c r="D7"/>
  <c r="F26" i="11" s="1"/>
  <c r="F6" i="3"/>
  <c r="D6"/>
  <c r="F63" i="11" s="1"/>
  <c r="F5" i="3"/>
  <c r="D5"/>
  <c r="F84" i="11" s="1"/>
  <c r="F4" i="3"/>
  <c r="D4"/>
  <c r="F61" i="11" s="1"/>
  <c r="F3" i="3"/>
  <c r="D3"/>
  <c r="F5" i="11" s="1"/>
  <c r="F2" i="3"/>
  <c r="D2"/>
  <c r="F6" i="11" s="1"/>
  <c r="F151" i="4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127" i="10" s="1"/>
  <c r="F74" i="4"/>
  <c r="D74"/>
  <c r="F64" i="10" s="1"/>
  <c r="F73" i="4"/>
  <c r="D73"/>
  <c r="F105" i="10" s="1"/>
  <c r="F72" i="4"/>
  <c r="D72"/>
  <c r="F65" i="10" s="1"/>
  <c r="F71" i="4"/>
  <c r="D71"/>
  <c r="F55" i="10" s="1"/>
  <c r="F70" i="4"/>
  <c r="D70"/>
  <c r="F53" i="10" s="1"/>
  <c r="F69" i="4"/>
  <c r="D69"/>
  <c r="F8" i="10" s="1"/>
  <c r="F68" i="4"/>
  <c r="D68"/>
  <c r="F118" i="10" s="1"/>
  <c r="F67" i="4"/>
  <c r="D67"/>
  <c r="F25" i="10" s="1"/>
  <c r="F66" i="4"/>
  <c r="D66"/>
  <c r="F120" i="10" s="1"/>
  <c r="F65" i="4"/>
  <c r="D65"/>
  <c r="F126" i="10" s="1"/>
  <c r="F64" i="4"/>
  <c r="D64"/>
  <c r="F80" i="10" s="1"/>
  <c r="F63" i="4"/>
  <c r="D63"/>
  <c r="F57" i="10" s="1"/>
  <c r="F62" i="4"/>
  <c r="D62"/>
  <c r="F63" i="10" s="1"/>
  <c r="F61" i="4"/>
  <c r="D61"/>
  <c r="F124" i="10" s="1"/>
  <c r="F60" i="4"/>
  <c r="D60"/>
  <c r="F81" i="10" s="1"/>
  <c r="F59" i="4"/>
  <c r="D59"/>
  <c r="F101" i="10" s="1"/>
  <c r="F58" i="4"/>
  <c r="D58"/>
  <c r="F122" i="10" s="1"/>
  <c r="F57" i="4"/>
  <c r="D57"/>
  <c r="F73" i="10" s="1"/>
  <c r="F56" i="4"/>
  <c r="D56"/>
  <c r="F123" i="10" s="1"/>
  <c r="F55" i="4"/>
  <c r="D55"/>
  <c r="F139" i="10" s="1"/>
  <c r="F54" i="4"/>
  <c r="D54"/>
  <c r="F78" i="10" s="1"/>
  <c r="F53" i="4"/>
  <c r="D53"/>
  <c r="F121" i="10" s="1"/>
  <c r="F52" i="4"/>
  <c r="D52"/>
  <c r="F51"/>
  <c r="D51"/>
  <c r="F125" i="10" s="1"/>
  <c r="F50" i="4"/>
  <c r="D50"/>
  <c r="F39" i="10" s="1"/>
  <c r="F49" i="4"/>
  <c r="D49"/>
  <c r="F3" i="10" s="1"/>
  <c r="F48" i="4"/>
  <c r="D48"/>
  <c r="F94" i="10" s="1"/>
  <c r="F47" i="4"/>
  <c r="D47"/>
  <c r="F144" i="10" s="1"/>
  <c r="F46" i="4"/>
  <c r="D46"/>
  <c r="F13" i="10" s="1"/>
  <c r="F45" i="4"/>
  <c r="D45"/>
  <c r="F99" i="10" s="1"/>
  <c r="F44" i="4"/>
  <c r="D44"/>
  <c r="F9" i="10" s="1"/>
  <c r="F43" i="4"/>
  <c r="D43"/>
  <c r="F86" i="10" s="1"/>
  <c r="F42" i="4"/>
  <c r="D42"/>
  <c r="F12" i="10" s="1"/>
  <c r="F41" i="4"/>
  <c r="D41"/>
  <c r="F14" i="10" s="1"/>
  <c r="F40" i="4"/>
  <c r="D40"/>
  <c r="F115" i="10" s="1"/>
  <c r="F39" i="4"/>
  <c r="D39"/>
  <c r="F85" i="10" s="1"/>
  <c r="F38" i="4"/>
  <c r="D38"/>
  <c r="F56" i="10" s="1"/>
  <c r="F37" i="4"/>
  <c r="D37"/>
  <c r="F61" i="10" s="1"/>
  <c r="F36" i="4"/>
  <c r="D36"/>
  <c r="F145" i="10" s="1"/>
  <c r="F35" i="4"/>
  <c r="D35"/>
  <c r="F74" i="10" s="1"/>
  <c r="F34" i="4"/>
  <c r="D34"/>
  <c r="F140" i="10" s="1"/>
  <c r="F33" i="4"/>
  <c r="D33"/>
  <c r="F141" i="10" s="1"/>
  <c r="F32" i="4"/>
  <c r="D32"/>
  <c r="F138" i="10" s="1"/>
  <c r="F30" i="4"/>
  <c r="D30"/>
  <c r="F119" i="10" s="1"/>
  <c r="F29" i="4"/>
  <c r="D29"/>
  <c r="F142" i="10" s="1"/>
  <c r="F28" i="4"/>
  <c r="D28"/>
  <c r="F18" i="10" s="1"/>
  <c r="F27" i="4"/>
  <c r="D27"/>
  <c r="F116" i="10" s="1"/>
  <c r="F26" i="4"/>
  <c r="D26"/>
  <c r="F31" i="10" s="1"/>
  <c r="F25" i="4"/>
  <c r="D25"/>
  <c r="F20" i="10" s="1"/>
  <c r="F24" i="4"/>
  <c r="D24"/>
  <c r="F103" i="10" s="1"/>
  <c r="F23" i="4"/>
  <c r="D23"/>
  <c r="F60" i="10" s="1"/>
  <c r="F22" i="4"/>
  <c r="D22"/>
  <c r="F4" i="10" s="1"/>
  <c r="F21" i="4"/>
  <c r="D21"/>
  <c r="F114" i="10" s="1"/>
  <c r="F20" i="4"/>
  <c r="D20"/>
  <c r="F7" i="10" s="1"/>
  <c r="F19" i="4"/>
  <c r="D19"/>
  <c r="F19" i="10" s="1"/>
  <c r="F18" i="4"/>
  <c r="D18"/>
  <c r="F17" i="10" s="1"/>
  <c r="F17" i="4"/>
  <c r="D17"/>
  <c r="F6" i="10" s="1"/>
  <c r="F16" i="4"/>
  <c r="D16"/>
  <c r="F59" i="10" s="1"/>
  <c r="F15" i="4"/>
  <c r="D15"/>
  <c r="F95" i="10" s="1"/>
  <c r="F14" i="4"/>
  <c r="D14"/>
  <c r="F100" i="10" s="1"/>
  <c r="F13" i="4"/>
  <c r="D13"/>
  <c r="F135" i="10" s="1"/>
  <c r="F12" i="4"/>
  <c r="D12"/>
  <c r="F133" i="10" s="1"/>
  <c r="F11" i="4"/>
  <c r="F58" i="10"/>
  <c r="F10" i="4"/>
  <c r="D10"/>
  <c r="F24" i="10" s="1"/>
  <c r="F9" i="4"/>
  <c r="D9"/>
  <c r="F136" i="10" s="1"/>
  <c r="F8" i="4"/>
  <c r="D8"/>
  <c r="F134" i="10" s="1"/>
  <c r="F7" i="4"/>
  <c r="D7"/>
  <c r="F93" i="10" s="1"/>
  <c r="F6" i="4"/>
  <c r="D6"/>
  <c r="F104" i="10" s="1"/>
  <c r="F5" i="4"/>
  <c r="D5"/>
  <c r="F79" i="10" s="1"/>
  <c r="F4" i="4"/>
  <c r="D4"/>
  <c r="F97" i="10" s="1"/>
  <c r="F3" i="4"/>
  <c r="D3"/>
  <c r="F102" i="10" s="1"/>
  <c r="D2" i="4"/>
  <c r="F113" i="10" s="1"/>
  <c r="F152" i="5"/>
  <c r="D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44" i="9" s="1"/>
  <c r="F81" i="5"/>
  <c r="D81"/>
  <c r="F58" i="9" s="1"/>
  <c r="F80" i="5"/>
  <c r="D80"/>
  <c r="F57" i="9" s="1"/>
  <c r="F79" i="5"/>
  <c r="D79"/>
  <c r="F41" i="9" s="1"/>
  <c r="F78" i="5"/>
  <c r="D78"/>
  <c r="F45" i="9" s="1"/>
  <c r="F77" i="5"/>
  <c r="D77"/>
  <c r="F42" i="9" s="1"/>
  <c r="F76" i="5"/>
  <c r="D76"/>
  <c r="F133" i="9" s="1"/>
  <c r="F75" i="5"/>
  <c r="D75"/>
  <c r="F71" i="9" s="1"/>
  <c r="F74" i="5"/>
  <c r="D74"/>
  <c r="F70" i="9" s="1"/>
  <c r="F73" i="5"/>
  <c r="D73"/>
  <c r="F31" i="9" s="1"/>
  <c r="F72" i="5"/>
  <c r="D72"/>
  <c r="F134" i="9" s="1"/>
  <c r="F71" i="5"/>
  <c r="D71"/>
  <c r="F52" i="9" s="1"/>
  <c r="F70" i="5"/>
  <c r="D70"/>
  <c r="F13" i="9" s="1"/>
  <c r="F69" i="5"/>
  <c r="D69"/>
  <c r="F64" i="9" s="1"/>
  <c r="F68" i="5"/>
  <c r="D68"/>
  <c r="F130" i="9" s="1"/>
  <c r="F67" i="5"/>
  <c r="D67"/>
  <c r="F108" i="9" s="1"/>
  <c r="F66" i="5"/>
  <c r="D66"/>
  <c r="F51" i="9" s="1"/>
  <c r="F65" i="5"/>
  <c r="D65"/>
  <c r="F66" i="9" s="1"/>
  <c r="F64" i="5"/>
  <c r="D64"/>
  <c r="F49" i="9" s="1"/>
  <c r="F63" i="5"/>
  <c r="D63"/>
  <c r="F82" i="9" s="1"/>
  <c r="F62" i="5"/>
  <c r="D62"/>
  <c r="F29" i="9" s="1"/>
  <c r="F61" i="5"/>
  <c r="D61"/>
  <c r="F131" i="9" s="1"/>
  <c r="F60" i="5"/>
  <c r="D60"/>
  <c r="F43" i="9" s="1"/>
  <c r="F59" i="5"/>
  <c r="D59"/>
  <c r="F112" i="9" s="1"/>
  <c r="F58" i="5"/>
  <c r="D58"/>
  <c r="F59" i="9" s="1"/>
  <c r="F57" i="5"/>
  <c r="D57"/>
  <c r="F48" i="9" s="1"/>
  <c r="F56" i="5"/>
  <c r="D56"/>
  <c r="F67" i="9" s="1"/>
  <c r="F55" i="5"/>
  <c r="D55"/>
  <c r="F125" i="9" s="1"/>
  <c r="F54" i="5"/>
  <c r="D54"/>
  <c r="F132" i="9" s="1"/>
  <c r="F53" i="5"/>
  <c r="D53"/>
  <c r="F111" i="9" s="1"/>
  <c r="F52" i="5"/>
  <c r="D52"/>
  <c r="F129" i="9" s="1"/>
  <c r="F51" i="5"/>
  <c r="F50"/>
  <c r="D50"/>
  <c r="F4" i="9" s="1"/>
  <c r="F49" i="5"/>
  <c r="D49"/>
  <c r="F107" i="9" s="1"/>
  <c r="F48" i="5"/>
  <c r="F47"/>
  <c r="D47"/>
  <c r="F53" i="9" s="1"/>
  <c r="F46" i="5"/>
  <c r="D46"/>
  <c r="F114" i="9" s="1"/>
  <c r="F45" i="5"/>
  <c r="D45"/>
  <c r="F110" i="9" s="1"/>
  <c r="F44" i="5"/>
  <c r="D44"/>
  <c r="F56" i="9" s="1"/>
  <c r="F43" i="5"/>
  <c r="D43"/>
  <c r="F46" i="9" s="1"/>
  <c r="F42" i="5"/>
  <c r="D42"/>
  <c r="F63" i="9" s="1"/>
  <c r="F41" i="5"/>
  <c r="D41"/>
  <c r="F47" i="9" s="1"/>
  <c r="F40" i="5"/>
  <c r="D40"/>
  <c r="F88" i="9" s="1"/>
  <c r="F39" i="5"/>
  <c r="D39"/>
  <c r="F91" i="9" s="1"/>
  <c r="F38" i="5"/>
  <c r="D38"/>
  <c r="F68" i="9" s="1"/>
  <c r="F37" i="5"/>
  <c r="D37"/>
  <c r="F106" i="9" s="1"/>
  <c r="F36" i="5"/>
  <c r="D36"/>
  <c r="F54" i="9" s="1"/>
  <c r="F35" i="5"/>
  <c r="D35"/>
  <c r="F124" i="9" s="1"/>
  <c r="F34" i="5"/>
  <c r="D34"/>
  <c r="F128" i="9" s="1"/>
  <c r="F33" i="5"/>
  <c r="D33"/>
  <c r="F122" i="9" s="1"/>
  <c r="F32" i="5"/>
  <c r="D32"/>
  <c r="F8" i="9" s="1"/>
  <c r="F31" i="5"/>
  <c r="D31"/>
  <c r="F14" i="9" s="1"/>
  <c r="F30" i="5"/>
  <c r="D30"/>
  <c r="F5" i="9" s="1"/>
  <c r="F29" i="5"/>
  <c r="D29"/>
  <c r="F81" i="9" s="1"/>
  <c r="F28" i="5"/>
  <c r="D28"/>
  <c r="F113" i="9" s="1"/>
  <c r="F27" i="5"/>
  <c r="D27"/>
  <c r="F85" i="9" s="1"/>
  <c r="F26" i="5"/>
  <c r="D26"/>
  <c r="F109" i="9" s="1"/>
  <c r="F25" i="5"/>
  <c r="D25"/>
  <c r="F50" i="9" s="1"/>
  <c r="F24" i="5"/>
  <c r="D24"/>
  <c r="F115" i="9" s="1"/>
  <c r="F22" i="5"/>
  <c r="D22"/>
  <c r="F127" i="9" s="1"/>
  <c r="F21" i="5"/>
  <c r="D21"/>
  <c r="F90" i="9" s="1"/>
  <c r="F20" i="5"/>
  <c r="D20"/>
  <c r="F104" i="9" s="1"/>
  <c r="F19" i="5"/>
  <c r="D19"/>
  <c r="F105" i="9" s="1"/>
  <c r="F18" i="5"/>
  <c r="D18"/>
  <c r="F103" i="9" s="1"/>
  <c r="F17" i="5"/>
  <c r="D17"/>
  <c r="F126" i="9" s="1"/>
  <c r="F16" i="5"/>
  <c r="D16"/>
  <c r="F83" i="9" s="1"/>
  <c r="F15" i="5"/>
  <c r="D15"/>
  <c r="F55" i="9" s="1"/>
  <c r="F14" i="5"/>
  <c r="D14"/>
  <c r="F62" i="9" s="1"/>
  <c r="F13" i="5"/>
  <c r="D13"/>
  <c r="F21" i="9" s="1"/>
  <c r="F12" i="5"/>
  <c r="D12"/>
  <c r="F102" i="9" s="1"/>
  <c r="F11" i="5"/>
  <c r="D11"/>
  <c r="F123" i="9" s="1"/>
  <c r="F10" i="5"/>
  <c r="D10"/>
  <c r="F22" i="9" s="1"/>
  <c r="F9" i="5"/>
  <c r="D9"/>
  <c r="F89" i="9" s="1"/>
  <c r="F8" i="5"/>
  <c r="F7"/>
  <c r="D7"/>
  <c r="F11" i="9" s="1"/>
  <c r="F6" i="5"/>
  <c r="D6"/>
  <c r="F86" i="9" s="1"/>
  <c r="F5" i="5"/>
  <c r="D5"/>
  <c r="F10" i="9" s="1"/>
  <c r="F4" i="5"/>
  <c r="D4"/>
  <c r="F101" i="9" s="1"/>
  <c r="F3" i="5"/>
  <c r="D3"/>
  <c r="F92" i="9" s="1"/>
  <c r="F152" i="6"/>
  <c r="D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90" i="8" s="1"/>
  <c r="F84" i="6"/>
  <c r="D84"/>
  <c r="F9" i="8" s="1"/>
  <c r="F83" i="6"/>
  <c r="D83"/>
  <c r="F115" i="8" s="1"/>
  <c r="F82" i="6"/>
  <c r="D82"/>
  <c r="F117" i="8" s="1"/>
  <c r="F81" i="6"/>
  <c r="D81"/>
  <c r="F112" i="8" s="1"/>
  <c r="F80" i="6"/>
  <c r="D80"/>
  <c r="F8" i="8" s="1"/>
  <c r="F79" i="6"/>
  <c r="D79"/>
  <c r="F20" i="8" s="1"/>
  <c r="F78" i="6"/>
  <c r="D78"/>
  <c r="F88" i="8" s="1"/>
  <c r="F77" i="6"/>
  <c r="D77"/>
  <c r="F138" i="8" s="1"/>
  <c r="F76" i="6"/>
  <c r="F75"/>
  <c r="D75"/>
  <c r="F137" i="8" s="1"/>
  <c r="F74" i="6"/>
  <c r="D74"/>
  <c r="F17" i="8" s="1"/>
  <c r="F73" i="6"/>
  <c r="D73"/>
  <c r="F89" i="8" s="1"/>
  <c r="F72" i="6"/>
  <c r="D72"/>
  <c r="F16" i="8" s="1"/>
  <c r="F71" i="6"/>
  <c r="D71"/>
  <c r="F114" i="8" s="1"/>
  <c r="F70" i="6"/>
  <c r="D70"/>
  <c r="F18" i="8" s="1"/>
  <c r="F69" i="6"/>
  <c r="D69"/>
  <c r="F10" i="8" s="1"/>
  <c r="F68" i="6"/>
  <c r="D68"/>
  <c r="F33" i="8" s="1"/>
  <c r="F67" i="6"/>
  <c r="D67"/>
  <c r="F73" i="8" s="1"/>
  <c r="F66" i="6"/>
  <c r="D66"/>
  <c r="F22" i="8" s="1"/>
  <c r="F65" i="6"/>
  <c r="D65"/>
  <c r="F139" i="8" s="1"/>
  <c r="F64" i="6"/>
  <c r="D64"/>
  <c r="F99" i="8" s="1"/>
  <c r="F63" i="6"/>
  <c r="D63"/>
  <c r="F102" i="8" s="1"/>
  <c r="F62" i="6"/>
  <c r="D62"/>
  <c r="F15" i="8" s="1"/>
  <c r="F61" i="6"/>
  <c r="D61"/>
  <c r="F134" i="8" s="1"/>
  <c r="F60" i="6"/>
  <c r="D60"/>
  <c r="F113" i="8" s="1"/>
  <c r="F59" i="6"/>
  <c r="D59"/>
  <c r="F75" i="8" s="1"/>
  <c r="F58" i="6"/>
  <c r="D58"/>
  <c r="F108" i="8" s="1"/>
  <c r="F57" i="6"/>
  <c r="D57"/>
  <c r="F6" i="8" s="1"/>
  <c r="F56" i="6"/>
  <c r="D56"/>
  <c r="F101" i="8" s="1"/>
  <c r="F54" i="6"/>
  <c r="D54"/>
  <c r="F14" i="8" s="1"/>
  <c r="F53" i="6"/>
  <c r="D53"/>
  <c r="F130" i="8" s="1"/>
  <c r="F52" i="6"/>
  <c r="D52"/>
  <c r="F19" i="8" s="1"/>
  <c r="F51" i="6"/>
  <c r="D51"/>
  <c r="F47" i="8" s="1"/>
  <c r="F50" i="6"/>
  <c r="D50"/>
  <c r="F95" i="8" s="1"/>
  <c r="F49" i="6"/>
  <c r="D49"/>
  <c r="F21" i="8" s="1"/>
  <c r="F48" i="6"/>
  <c r="D48"/>
  <c r="F76" i="8" s="1"/>
  <c r="F47" i="6"/>
  <c r="D47"/>
  <c r="F30" i="8" s="1"/>
  <c r="F46" i="6"/>
  <c r="D46"/>
  <c r="F5" i="8" s="1"/>
  <c r="F45" i="6"/>
  <c r="D45"/>
  <c r="F133" i="8" s="1"/>
  <c r="F44" i="6"/>
  <c r="D44"/>
  <c r="F136" i="8" s="1"/>
  <c r="F43" i="6"/>
  <c r="D43"/>
  <c r="F53" i="8" s="1"/>
  <c r="F42" i="6"/>
  <c r="D42"/>
  <c r="F13" i="8" s="1"/>
  <c r="F41" i="6"/>
  <c r="D41"/>
  <c r="F91" i="8" s="1"/>
  <c r="F40" i="6"/>
  <c r="D40"/>
  <c r="F94" i="8" s="1"/>
  <c r="F39" i="6"/>
  <c r="D39"/>
  <c r="F92" i="8" s="1"/>
  <c r="F38" i="6"/>
  <c r="D38"/>
  <c r="F29" i="8" s="1"/>
  <c r="F37" i="6"/>
  <c r="D37"/>
  <c r="F2" i="8" s="1"/>
  <c r="F36" i="6"/>
  <c r="D36"/>
  <c r="F11" i="8" s="1"/>
  <c r="F35" i="6"/>
  <c r="D35"/>
  <c r="F4" i="8" s="1"/>
  <c r="F34" i="6"/>
  <c r="D34"/>
  <c r="F135" i="8" s="1"/>
  <c r="F33" i="6"/>
  <c r="D33"/>
  <c r="F96" i="8" s="1"/>
  <c r="F32" i="6"/>
  <c r="D32"/>
  <c r="F132" i="8" s="1"/>
  <c r="F31" i="6"/>
  <c r="D31"/>
  <c r="F7" i="8" s="1"/>
  <c r="F30" i="6"/>
  <c r="D30"/>
  <c r="F131" i="8" s="1"/>
  <c r="F29" i="6"/>
  <c r="D29"/>
  <c r="F23" i="8" s="1"/>
  <c r="F28" i="6"/>
  <c r="D28"/>
  <c r="F50" i="8" s="1"/>
  <c r="F27" i="6"/>
  <c r="D27"/>
  <c r="F46" i="8" s="1"/>
  <c r="F26" i="6"/>
  <c r="D26"/>
  <c r="F77" i="8" s="1"/>
  <c r="F25" i="6"/>
  <c r="D25"/>
  <c r="F74" i="8" s="1"/>
  <c r="F24" i="6"/>
  <c r="D24"/>
  <c r="F35" i="8" s="1"/>
  <c r="F23" i="6"/>
  <c r="D23"/>
  <c r="F32" i="8" s="1"/>
  <c r="F22" i="6"/>
  <c r="D22"/>
  <c r="F28" i="8" s="1"/>
  <c r="F21" i="6"/>
  <c r="D21"/>
  <c r="F111" i="8" s="1"/>
  <c r="F20" i="6"/>
  <c r="D20"/>
  <c r="F97" i="8" s="1"/>
  <c r="F19" i="6"/>
  <c r="D19"/>
  <c r="F31" i="8" s="1"/>
  <c r="F18" i="6"/>
  <c r="D18"/>
  <c r="F110" i="8" s="1"/>
  <c r="F17" i="6"/>
  <c r="D17"/>
  <c r="F116" i="8" s="1"/>
  <c r="F16" i="6"/>
  <c r="D16"/>
  <c r="F48" i="8" s="1"/>
  <c r="F15" i="6"/>
  <c r="D15"/>
  <c r="F3" i="8" s="1"/>
  <c r="F14" i="6"/>
  <c r="D14"/>
  <c r="F27" i="8" s="1"/>
  <c r="F13" i="6"/>
  <c r="D13"/>
  <c r="F107" i="8" s="1"/>
  <c r="F12" i="6"/>
  <c r="D12"/>
  <c r="F54" i="8" s="1"/>
  <c r="F11" i="6"/>
  <c r="D11"/>
  <c r="F98" i="8" s="1"/>
  <c r="F10" i="6"/>
  <c r="D10"/>
  <c r="F128" i="8" s="1"/>
  <c r="F9" i="6"/>
  <c r="D9"/>
  <c r="F127" i="8" s="1"/>
  <c r="F8" i="6"/>
  <c r="D8"/>
  <c r="F66" i="8" s="1"/>
  <c r="F7" i="6"/>
  <c r="D7"/>
  <c r="F49" i="8" s="1"/>
  <c r="F6" i="6"/>
  <c r="D6"/>
  <c r="F93" i="8" s="1"/>
  <c r="F5" i="6"/>
  <c r="D5"/>
  <c r="F129" i="8" s="1"/>
  <c r="F4" i="6"/>
  <c r="D4"/>
  <c r="F26" i="8" s="1"/>
  <c r="F3" i="6"/>
  <c r="D3"/>
  <c r="F52" i="8" s="1"/>
  <c r="F2" i="6"/>
  <c r="D2"/>
  <c r="F100" i="8" s="1"/>
  <c r="B3" i="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3" i="4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3" i="5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3" i="6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3" i="2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F351" i="7"/>
  <c r="E351"/>
  <c r="D351"/>
  <c r="F350"/>
  <c r="E350"/>
  <c r="D350"/>
  <c r="F349"/>
  <c r="E349"/>
  <c r="D349"/>
  <c r="F348"/>
  <c r="E348"/>
  <c r="D348"/>
  <c r="F347"/>
  <c r="E347"/>
  <c r="D347"/>
  <c r="F346"/>
  <c r="E346"/>
  <c r="D346"/>
  <c r="F345"/>
  <c r="E345"/>
  <c r="D345"/>
  <c r="F344"/>
  <c r="E344"/>
  <c r="D344"/>
  <c r="F343"/>
  <c r="E343"/>
  <c r="D343"/>
  <c r="F342"/>
  <c r="E342"/>
  <c r="D342"/>
  <c r="F341"/>
  <c r="E341"/>
  <c r="D341"/>
  <c r="F340"/>
  <c r="E340"/>
  <c r="D340"/>
  <c r="F339"/>
  <c r="E339"/>
  <c r="D339"/>
  <c r="F338"/>
  <c r="E338"/>
  <c r="D338"/>
  <c r="F337"/>
  <c r="E337"/>
  <c r="D337"/>
  <c r="F336"/>
  <c r="E336"/>
  <c r="D336"/>
  <c r="F335"/>
  <c r="E335"/>
  <c r="D335"/>
  <c r="F334"/>
  <c r="E334"/>
  <c r="D334"/>
  <c r="F333"/>
  <c r="E333"/>
  <c r="D333"/>
  <c r="F332"/>
  <c r="E332"/>
  <c r="D332"/>
  <c r="F331"/>
  <c r="E331"/>
  <c r="D331"/>
  <c r="F330"/>
  <c r="E330"/>
  <c r="D330"/>
  <c r="F329"/>
  <c r="E329"/>
  <c r="D329"/>
  <c r="F328"/>
  <c r="E328"/>
  <c r="D328"/>
  <c r="F327"/>
  <c r="E327"/>
  <c r="D327"/>
  <c r="F326"/>
  <c r="E326"/>
  <c r="D326"/>
  <c r="F325"/>
  <c r="E325"/>
  <c r="D325"/>
  <c r="F324"/>
  <c r="E324"/>
  <c r="D324"/>
  <c r="F323"/>
  <c r="E323"/>
  <c r="D323"/>
  <c r="F322"/>
  <c r="E322"/>
  <c r="D322"/>
  <c r="F321"/>
  <c r="E321"/>
  <c r="D321"/>
  <c r="F320"/>
  <c r="E320"/>
  <c r="D320"/>
  <c r="F319"/>
  <c r="E319"/>
  <c r="D319"/>
  <c r="F318"/>
  <c r="E318"/>
  <c r="D318"/>
  <c r="F317"/>
  <c r="E317"/>
  <c r="D317"/>
  <c r="F316"/>
  <c r="E316"/>
  <c r="D316"/>
  <c r="F315"/>
  <c r="E315"/>
  <c r="D315"/>
  <c r="F314"/>
  <c r="E314"/>
  <c r="D314"/>
  <c r="F313"/>
  <c r="E313"/>
  <c r="D313"/>
  <c r="F312"/>
  <c r="E312"/>
  <c r="D312"/>
  <c r="F311"/>
  <c r="E311"/>
  <c r="D311"/>
  <c r="F310"/>
  <c r="E310"/>
  <c r="D310"/>
  <c r="F309"/>
  <c r="E309"/>
  <c r="D309"/>
  <c r="F308"/>
  <c r="E308"/>
  <c r="D308"/>
  <c r="F307"/>
  <c r="E307"/>
  <c r="D307"/>
  <c r="F306"/>
  <c r="E306"/>
  <c r="D306"/>
  <c r="F305"/>
  <c r="E305"/>
  <c r="D305"/>
  <c r="F304"/>
  <c r="E304"/>
  <c r="D304"/>
  <c r="F303"/>
  <c r="E303"/>
  <c r="D303"/>
  <c r="F302"/>
  <c r="E302"/>
  <c r="D302"/>
  <c r="F301"/>
  <c r="E301"/>
  <c r="D301"/>
  <c r="F300"/>
  <c r="E300"/>
  <c r="D300"/>
  <c r="F299"/>
  <c r="E299"/>
  <c r="D299"/>
  <c r="F298"/>
  <c r="E298"/>
  <c r="D298"/>
  <c r="F297"/>
  <c r="E297"/>
  <c r="D297"/>
  <c r="F296"/>
  <c r="E296"/>
  <c r="D296"/>
  <c r="F295"/>
  <c r="E295"/>
  <c r="D295"/>
  <c r="F294"/>
  <c r="E294"/>
  <c r="D294"/>
  <c r="F293"/>
  <c r="E293"/>
  <c r="D293"/>
  <c r="F292"/>
  <c r="E292"/>
  <c r="D292"/>
  <c r="F291"/>
  <c r="E291"/>
  <c r="D291"/>
  <c r="F290"/>
  <c r="E290"/>
  <c r="D290"/>
  <c r="F289"/>
  <c r="E289"/>
  <c r="D289"/>
  <c r="F288"/>
  <c r="E288"/>
  <c r="D288"/>
  <c r="F287"/>
  <c r="E287"/>
  <c r="D287"/>
  <c r="F286"/>
  <c r="E286"/>
  <c r="D286"/>
  <c r="F285"/>
  <c r="E285"/>
  <c r="D285"/>
  <c r="F284"/>
  <c r="E284"/>
  <c r="D284"/>
  <c r="F283"/>
  <c r="E283"/>
  <c r="D283"/>
  <c r="F282"/>
  <c r="E282"/>
  <c r="D282"/>
  <c r="F281"/>
  <c r="E281"/>
  <c r="D281"/>
  <c r="F280"/>
  <c r="E280"/>
  <c r="D280"/>
  <c r="F279"/>
  <c r="E279"/>
  <c r="D279"/>
  <c r="F278"/>
  <c r="E278"/>
  <c r="D278"/>
  <c r="F277"/>
  <c r="E277"/>
  <c r="D277"/>
  <c r="F276"/>
  <c r="E276"/>
  <c r="D276"/>
  <c r="F275"/>
  <c r="E275"/>
  <c r="D275"/>
  <c r="F274"/>
  <c r="E274"/>
  <c r="D274"/>
  <c r="F273"/>
  <c r="E273"/>
  <c r="D273"/>
  <c r="F272"/>
  <c r="E272"/>
  <c r="D272"/>
  <c r="F271"/>
  <c r="E271"/>
  <c r="D271"/>
  <c r="F270"/>
  <c r="E270"/>
  <c r="D270"/>
  <c r="F269"/>
  <c r="E269"/>
  <c r="D269"/>
  <c r="F268"/>
  <c r="E268"/>
  <c r="D268"/>
  <c r="F267"/>
  <c r="E267"/>
  <c r="D267"/>
  <c r="F266"/>
  <c r="E266"/>
  <c r="D266"/>
  <c r="F265"/>
  <c r="E265"/>
  <c r="D265"/>
  <c r="F264"/>
  <c r="E264"/>
  <c r="D264"/>
  <c r="F263"/>
  <c r="E263"/>
  <c r="D263"/>
  <c r="F262"/>
  <c r="E262"/>
  <c r="D262"/>
  <c r="F261"/>
  <c r="E261"/>
  <c r="D261"/>
  <c r="F260"/>
  <c r="E260"/>
  <c r="D260"/>
  <c r="F259"/>
  <c r="E259"/>
  <c r="D259"/>
  <c r="F258"/>
  <c r="E258"/>
  <c r="D258"/>
  <c r="F257"/>
  <c r="E257"/>
  <c r="D257"/>
  <c r="F256"/>
  <c r="E256"/>
  <c r="D256"/>
  <c r="F255"/>
  <c r="E255"/>
  <c r="D255"/>
  <c r="F254"/>
  <c r="E254"/>
  <c r="D254"/>
  <c r="F253"/>
  <c r="E253"/>
  <c r="D253"/>
  <c r="F252"/>
  <c r="E252"/>
  <c r="D252"/>
  <c r="F251"/>
  <c r="E251"/>
  <c r="D251"/>
  <c r="F250"/>
  <c r="E250"/>
  <c r="D250"/>
  <c r="F249"/>
  <c r="E249"/>
  <c r="D249"/>
  <c r="F248"/>
  <c r="E248"/>
  <c r="D248"/>
  <c r="F247"/>
  <c r="E247"/>
  <c r="D247"/>
  <c r="F246"/>
  <c r="E246"/>
  <c r="D246"/>
  <c r="F245"/>
  <c r="E245"/>
  <c r="D245"/>
  <c r="F244"/>
  <c r="E244"/>
  <c r="D244"/>
  <c r="F243"/>
  <c r="E243"/>
  <c r="D243"/>
  <c r="F242"/>
  <c r="E242"/>
  <c r="D242"/>
  <c r="F241"/>
  <c r="E241"/>
  <c r="D241"/>
  <c r="F240"/>
  <c r="E240"/>
  <c r="D240"/>
  <c r="F239"/>
  <c r="E239"/>
  <c r="D239"/>
  <c r="F238"/>
  <c r="E238"/>
  <c r="D238"/>
  <c r="F237"/>
  <c r="E237"/>
  <c r="D237"/>
  <c r="F236"/>
  <c r="E236"/>
  <c r="D236"/>
  <c r="F235"/>
  <c r="E235"/>
  <c r="D235"/>
  <c r="F234"/>
  <c r="E234"/>
  <c r="D234"/>
  <c r="F233"/>
  <c r="E233"/>
  <c r="D233"/>
  <c r="F232"/>
  <c r="E232"/>
  <c r="D232"/>
  <c r="F231"/>
  <c r="E231"/>
  <c r="D231"/>
  <c r="F230"/>
  <c r="E230"/>
  <c r="D230"/>
  <c r="F229"/>
  <c r="E229"/>
  <c r="D229"/>
  <c r="F228"/>
  <c r="E228"/>
  <c r="D228"/>
  <c r="F227"/>
  <c r="E227"/>
  <c r="D227"/>
  <c r="F226"/>
  <c r="E226"/>
  <c r="D226"/>
  <c r="F225"/>
  <c r="E225"/>
  <c r="D225"/>
  <c r="F224"/>
  <c r="E224"/>
  <c r="D224"/>
  <c r="F223"/>
  <c r="E223"/>
  <c r="D223"/>
  <c r="F222"/>
  <c r="E222"/>
  <c r="D222"/>
  <c r="F221"/>
  <c r="E221"/>
  <c r="D221"/>
  <c r="F220"/>
  <c r="E220"/>
  <c r="D220"/>
  <c r="F219"/>
  <c r="E219"/>
  <c r="D219"/>
  <c r="F218"/>
  <c r="E218"/>
  <c r="D218"/>
  <c r="F217"/>
  <c r="E217"/>
  <c r="D217"/>
  <c r="F216"/>
  <c r="E216"/>
  <c r="D216"/>
  <c r="F215"/>
  <c r="E215"/>
  <c r="D215"/>
  <c r="F214"/>
  <c r="E214"/>
  <c r="D214"/>
  <c r="F213"/>
  <c r="E213"/>
  <c r="D213"/>
  <c r="F212"/>
  <c r="E212"/>
  <c r="D212"/>
  <c r="F211"/>
  <c r="E211"/>
  <c r="D211"/>
  <c r="F210"/>
  <c r="E210"/>
  <c r="D210"/>
  <c r="F209"/>
  <c r="E209"/>
  <c r="D209"/>
  <c r="F208"/>
  <c r="E208"/>
  <c r="D208"/>
  <c r="F207"/>
  <c r="E207"/>
  <c r="D207"/>
  <c r="F206"/>
  <c r="E206"/>
  <c r="D206"/>
  <c r="F205"/>
  <c r="E205"/>
  <c r="D205"/>
  <c r="F204"/>
  <c r="E204"/>
  <c r="D204"/>
  <c r="F203"/>
  <c r="E203"/>
  <c r="D203"/>
  <c r="F202"/>
  <c r="E202"/>
  <c r="D202"/>
  <c r="F201"/>
  <c r="E201"/>
  <c r="D201"/>
  <c r="F200"/>
  <c r="E200"/>
  <c r="D200"/>
  <c r="F199"/>
  <c r="E199"/>
  <c r="D199"/>
  <c r="F198"/>
  <c r="E198"/>
  <c r="D198"/>
  <c r="F197"/>
  <c r="E197"/>
  <c r="D197"/>
  <c r="F196"/>
  <c r="E196"/>
  <c r="D196"/>
  <c r="F195"/>
  <c r="E195"/>
  <c r="D195"/>
  <c r="F194"/>
  <c r="E194"/>
  <c r="D194"/>
  <c r="F193"/>
  <c r="E193"/>
  <c r="D193"/>
  <c r="F192"/>
  <c r="E192"/>
  <c r="D192"/>
  <c r="F191"/>
  <c r="E191"/>
  <c r="D191"/>
  <c r="F190"/>
  <c r="E190"/>
  <c r="D190"/>
  <c r="F189"/>
  <c r="E189"/>
  <c r="D189"/>
  <c r="F188"/>
  <c r="E188"/>
  <c r="D188"/>
  <c r="F187"/>
  <c r="E187"/>
  <c r="D187"/>
  <c r="F186"/>
  <c r="E186"/>
  <c r="D186"/>
  <c r="F185"/>
  <c r="E185"/>
  <c r="D185"/>
  <c r="F184"/>
  <c r="E184"/>
  <c r="D184"/>
  <c r="F183"/>
  <c r="E183"/>
  <c r="D183"/>
  <c r="F182"/>
  <c r="E182"/>
  <c r="D182"/>
  <c r="F181"/>
  <c r="E181"/>
  <c r="D181"/>
  <c r="F180"/>
  <c r="E180"/>
  <c r="D180"/>
  <c r="F179"/>
  <c r="E179"/>
  <c r="D179"/>
  <c r="F178"/>
  <c r="E178"/>
  <c r="D178"/>
  <c r="F177"/>
  <c r="E177"/>
  <c r="D177"/>
  <c r="F176"/>
  <c r="E176"/>
  <c r="D176"/>
  <c r="F175"/>
  <c r="E175"/>
  <c r="D175"/>
  <c r="F174"/>
  <c r="E174"/>
  <c r="D174"/>
  <c r="F173"/>
  <c r="E173"/>
  <c r="D173"/>
  <c r="F172"/>
  <c r="E172"/>
  <c r="D172"/>
  <c r="F171"/>
  <c r="E171"/>
  <c r="D171"/>
  <c r="F170"/>
  <c r="E170"/>
  <c r="D170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F163"/>
  <c r="E163"/>
  <c r="D163"/>
  <c r="F162"/>
  <c r="E162"/>
  <c r="D162"/>
  <c r="F161"/>
  <c r="E161"/>
  <c r="D161"/>
  <c r="F160"/>
  <c r="E160"/>
  <c r="D160"/>
  <c r="F159"/>
  <c r="E159"/>
  <c r="D159"/>
  <c r="F158"/>
  <c r="E158"/>
  <c r="D158"/>
  <c r="F157"/>
  <c r="E157"/>
  <c r="D157"/>
  <c r="F156"/>
  <c r="E156"/>
  <c r="D156"/>
  <c r="F155"/>
  <c r="E155"/>
  <c r="D155"/>
  <c r="F154"/>
  <c r="E154"/>
  <c r="D154"/>
  <c r="F153"/>
  <c r="E153"/>
  <c r="D153"/>
  <c r="F152"/>
  <c r="E152"/>
  <c r="D152"/>
  <c r="F2"/>
  <c r="F352" i="6"/>
  <c r="E352"/>
  <c r="D352"/>
  <c r="F351"/>
  <c r="E351"/>
  <c r="D351"/>
  <c r="F350"/>
  <c r="E350"/>
  <c r="D350"/>
  <c r="F349"/>
  <c r="E349"/>
  <c r="D349"/>
  <c r="F348"/>
  <c r="E348"/>
  <c r="D348"/>
  <c r="F347"/>
  <c r="E347"/>
  <c r="D347"/>
  <c r="F346"/>
  <c r="E346"/>
  <c r="D346"/>
  <c r="F345"/>
  <c r="E345"/>
  <c r="D345"/>
  <c r="F344"/>
  <c r="E344"/>
  <c r="D344"/>
  <c r="F343"/>
  <c r="E343"/>
  <c r="D343"/>
  <c r="F342"/>
  <c r="E342"/>
  <c r="D342"/>
  <c r="F341"/>
  <c r="E341"/>
  <c r="D341"/>
  <c r="F340"/>
  <c r="E340"/>
  <c r="D340"/>
  <c r="F339"/>
  <c r="E339"/>
  <c r="D339"/>
  <c r="F338"/>
  <c r="E338"/>
  <c r="D338"/>
  <c r="F337"/>
  <c r="E337"/>
  <c r="D337"/>
  <c r="F336"/>
  <c r="E336"/>
  <c r="D336"/>
  <c r="F335"/>
  <c r="E335"/>
  <c r="D335"/>
  <c r="F334"/>
  <c r="E334"/>
  <c r="D334"/>
  <c r="F333"/>
  <c r="E333"/>
  <c r="D333"/>
  <c r="F332"/>
  <c r="E332"/>
  <c r="D332"/>
  <c r="F331"/>
  <c r="E331"/>
  <c r="D331"/>
  <c r="F330"/>
  <c r="E330"/>
  <c r="D330"/>
  <c r="F329"/>
  <c r="E329"/>
  <c r="D329"/>
  <c r="F328"/>
  <c r="E328"/>
  <c r="D328"/>
  <c r="F327"/>
  <c r="E327"/>
  <c r="D327"/>
  <c r="F326"/>
  <c r="E326"/>
  <c r="D326"/>
  <c r="F325"/>
  <c r="E325"/>
  <c r="D325"/>
  <c r="F324"/>
  <c r="E324"/>
  <c r="D324"/>
  <c r="F323"/>
  <c r="E323"/>
  <c r="D323"/>
  <c r="F322"/>
  <c r="E322"/>
  <c r="D322"/>
  <c r="F321"/>
  <c r="E321"/>
  <c r="D321"/>
  <c r="F320"/>
  <c r="E320"/>
  <c r="D320"/>
  <c r="F319"/>
  <c r="E319"/>
  <c r="D319"/>
  <c r="F318"/>
  <c r="E318"/>
  <c r="D318"/>
  <c r="F317"/>
  <c r="E317"/>
  <c r="D317"/>
  <c r="F316"/>
  <c r="E316"/>
  <c r="D316"/>
  <c r="F315"/>
  <c r="E315"/>
  <c r="D315"/>
  <c r="F314"/>
  <c r="E314"/>
  <c r="D314"/>
  <c r="F313"/>
  <c r="E313"/>
  <c r="D313"/>
  <c r="F312"/>
  <c r="E312"/>
  <c r="D312"/>
  <c r="F311"/>
  <c r="E311"/>
  <c r="D311"/>
  <c r="F310"/>
  <c r="E310"/>
  <c r="D310"/>
  <c r="F309"/>
  <c r="E309"/>
  <c r="D309"/>
  <c r="F308"/>
  <c r="E308"/>
  <c r="D308"/>
  <c r="F307"/>
  <c r="E307"/>
  <c r="D307"/>
  <c r="F306"/>
  <c r="E306"/>
  <c r="D306"/>
  <c r="F305"/>
  <c r="E305"/>
  <c r="D305"/>
  <c r="F304"/>
  <c r="E304"/>
  <c r="D304"/>
  <c r="F303"/>
  <c r="E303"/>
  <c r="D303"/>
  <c r="F302"/>
  <c r="E302"/>
  <c r="D302"/>
  <c r="F301"/>
  <c r="E301"/>
  <c r="D301"/>
  <c r="F300"/>
  <c r="E300"/>
  <c r="D300"/>
  <c r="F299"/>
  <c r="E299"/>
  <c r="D299"/>
  <c r="F298"/>
  <c r="E298"/>
  <c r="D298"/>
  <c r="F297"/>
  <c r="E297"/>
  <c r="D297"/>
  <c r="F296"/>
  <c r="E296"/>
  <c r="D296"/>
  <c r="F295"/>
  <c r="E295"/>
  <c r="D295"/>
  <c r="F294"/>
  <c r="E294"/>
  <c r="D294"/>
  <c r="F293"/>
  <c r="E293"/>
  <c r="D293"/>
  <c r="F292"/>
  <c r="E292"/>
  <c r="D292"/>
  <c r="F291"/>
  <c r="E291"/>
  <c r="D291"/>
  <c r="F290"/>
  <c r="E290"/>
  <c r="D290"/>
  <c r="F289"/>
  <c r="E289"/>
  <c r="D289"/>
  <c r="F288"/>
  <c r="E288"/>
  <c r="D288"/>
  <c r="F287"/>
  <c r="E287"/>
  <c r="D287"/>
  <c r="F286"/>
  <c r="E286"/>
  <c r="D286"/>
  <c r="F285"/>
  <c r="E285"/>
  <c r="D285"/>
  <c r="F284"/>
  <c r="E284"/>
  <c r="D284"/>
  <c r="F283"/>
  <c r="E283"/>
  <c r="D283"/>
  <c r="F282"/>
  <c r="E282"/>
  <c r="D282"/>
  <c r="F281"/>
  <c r="E281"/>
  <c r="D281"/>
  <c r="F280"/>
  <c r="E280"/>
  <c r="D280"/>
  <c r="F279"/>
  <c r="E279"/>
  <c r="D279"/>
  <c r="F278"/>
  <c r="E278"/>
  <c r="D278"/>
  <c r="F277"/>
  <c r="E277"/>
  <c r="D277"/>
  <c r="F276"/>
  <c r="E276"/>
  <c r="D276"/>
  <c r="F275"/>
  <c r="E275"/>
  <c r="D275"/>
  <c r="F274"/>
  <c r="E274"/>
  <c r="D274"/>
  <c r="F273"/>
  <c r="E273"/>
  <c r="D273"/>
  <c r="F272"/>
  <c r="E272"/>
  <c r="D272"/>
  <c r="F271"/>
  <c r="E271"/>
  <c r="D271"/>
  <c r="F270"/>
  <c r="E270"/>
  <c r="D270"/>
  <c r="F269"/>
  <c r="E269"/>
  <c r="D269"/>
  <c r="F268"/>
  <c r="E268"/>
  <c r="D268"/>
  <c r="F267"/>
  <c r="E267"/>
  <c r="D267"/>
  <c r="F266"/>
  <c r="E266"/>
  <c r="D266"/>
  <c r="F265"/>
  <c r="E265"/>
  <c r="D265"/>
  <c r="F264"/>
  <c r="E264"/>
  <c r="D264"/>
  <c r="F263"/>
  <c r="E263"/>
  <c r="D263"/>
  <c r="F262"/>
  <c r="E262"/>
  <c r="D262"/>
  <c r="F261"/>
  <c r="E261"/>
  <c r="D261"/>
  <c r="F260"/>
  <c r="E260"/>
  <c r="D260"/>
  <c r="F259"/>
  <c r="E259"/>
  <c r="D259"/>
  <c r="F258"/>
  <c r="E258"/>
  <c r="D258"/>
  <c r="F257"/>
  <c r="E257"/>
  <c r="D257"/>
  <c r="F256"/>
  <c r="E256"/>
  <c r="D256"/>
  <c r="F255"/>
  <c r="E255"/>
  <c r="D255"/>
  <c r="F254"/>
  <c r="E254"/>
  <c r="D254"/>
  <c r="F253"/>
  <c r="E253"/>
  <c r="D253"/>
  <c r="F252"/>
  <c r="E252"/>
  <c r="D252"/>
  <c r="F251"/>
  <c r="E251"/>
  <c r="D251"/>
  <c r="F250"/>
  <c r="E250"/>
  <c r="D250"/>
  <c r="F249"/>
  <c r="E249"/>
  <c r="D249"/>
  <c r="F248"/>
  <c r="E248"/>
  <c r="D248"/>
  <c r="F247"/>
  <c r="E247"/>
  <c r="D247"/>
  <c r="F246"/>
  <c r="E246"/>
  <c r="D246"/>
  <c r="F245"/>
  <c r="E245"/>
  <c r="D245"/>
  <c r="F244"/>
  <c r="E244"/>
  <c r="D244"/>
  <c r="F243"/>
  <c r="E243"/>
  <c r="D243"/>
  <c r="F242"/>
  <c r="E242"/>
  <c r="D242"/>
  <c r="F241"/>
  <c r="E241"/>
  <c r="D241"/>
  <c r="F240"/>
  <c r="E240"/>
  <c r="D240"/>
  <c r="F239"/>
  <c r="E239"/>
  <c r="D239"/>
  <c r="F238"/>
  <c r="E238"/>
  <c r="D238"/>
  <c r="F237"/>
  <c r="E237"/>
  <c r="D237"/>
  <c r="F236"/>
  <c r="E236"/>
  <c r="D236"/>
  <c r="F235"/>
  <c r="E235"/>
  <c r="D235"/>
  <c r="F234"/>
  <c r="E234"/>
  <c r="D234"/>
  <c r="F233"/>
  <c r="E233"/>
  <c r="D233"/>
  <c r="F232"/>
  <c r="E232"/>
  <c r="D232"/>
  <c r="F231"/>
  <c r="E231"/>
  <c r="D231"/>
  <c r="F230"/>
  <c r="E230"/>
  <c r="D230"/>
  <c r="F229"/>
  <c r="E229"/>
  <c r="D229"/>
  <c r="F228"/>
  <c r="E228"/>
  <c r="D228"/>
  <c r="F227"/>
  <c r="E227"/>
  <c r="D227"/>
  <c r="F226"/>
  <c r="E226"/>
  <c r="D226"/>
  <c r="F225"/>
  <c r="E225"/>
  <c r="D225"/>
  <c r="F224"/>
  <c r="E224"/>
  <c r="D224"/>
  <c r="F223"/>
  <c r="E223"/>
  <c r="D223"/>
  <c r="F222"/>
  <c r="E222"/>
  <c r="D222"/>
  <c r="F221"/>
  <c r="E221"/>
  <c r="D221"/>
  <c r="F220"/>
  <c r="E220"/>
  <c r="D220"/>
  <c r="F219"/>
  <c r="E219"/>
  <c r="D219"/>
  <c r="F218"/>
  <c r="E218"/>
  <c r="D218"/>
  <c r="F217"/>
  <c r="E217"/>
  <c r="D217"/>
  <c r="F216"/>
  <c r="E216"/>
  <c r="D216"/>
  <c r="F215"/>
  <c r="E215"/>
  <c r="D215"/>
  <c r="F214"/>
  <c r="E214"/>
  <c r="D214"/>
  <c r="F213"/>
  <c r="E213"/>
  <c r="D213"/>
  <c r="F212"/>
  <c r="E212"/>
  <c r="D212"/>
  <c r="F211"/>
  <c r="E211"/>
  <c r="D211"/>
  <c r="F210"/>
  <c r="E210"/>
  <c r="D210"/>
  <c r="F209"/>
  <c r="E209"/>
  <c r="D209"/>
  <c r="F208"/>
  <c r="E208"/>
  <c r="D208"/>
  <c r="F207"/>
  <c r="E207"/>
  <c r="D207"/>
  <c r="F206"/>
  <c r="E206"/>
  <c r="D206"/>
  <c r="F205"/>
  <c r="E205"/>
  <c r="D205"/>
  <c r="F204"/>
  <c r="E204"/>
  <c r="D204"/>
  <c r="F203"/>
  <c r="E203"/>
  <c r="D203"/>
  <c r="F202"/>
  <c r="E202"/>
  <c r="D202"/>
  <c r="F201"/>
  <c r="E201"/>
  <c r="D201"/>
  <c r="F200"/>
  <c r="E200"/>
  <c r="D200"/>
  <c r="F199"/>
  <c r="E199"/>
  <c r="D199"/>
  <c r="F198"/>
  <c r="E198"/>
  <c r="D198"/>
  <c r="F197"/>
  <c r="E197"/>
  <c r="D197"/>
  <c r="F196"/>
  <c r="E196"/>
  <c r="D196"/>
  <c r="F195"/>
  <c r="E195"/>
  <c r="D195"/>
  <c r="F194"/>
  <c r="E194"/>
  <c r="D194"/>
  <c r="F193"/>
  <c r="E193"/>
  <c r="D193"/>
  <c r="F192"/>
  <c r="E192"/>
  <c r="D192"/>
  <c r="F191"/>
  <c r="E191"/>
  <c r="D191"/>
  <c r="F190"/>
  <c r="E190"/>
  <c r="D190"/>
  <c r="F189"/>
  <c r="E189"/>
  <c r="D189"/>
  <c r="F188"/>
  <c r="E188"/>
  <c r="D188"/>
  <c r="F187"/>
  <c r="E187"/>
  <c r="D187"/>
  <c r="F186"/>
  <c r="E186"/>
  <c r="D186"/>
  <c r="F185"/>
  <c r="E185"/>
  <c r="D185"/>
  <c r="F184"/>
  <c r="E184"/>
  <c r="D184"/>
  <c r="F183"/>
  <c r="E183"/>
  <c r="D183"/>
  <c r="F182"/>
  <c r="E182"/>
  <c r="D182"/>
  <c r="F181"/>
  <c r="E181"/>
  <c r="D181"/>
  <c r="F180"/>
  <c r="E180"/>
  <c r="D180"/>
  <c r="F179"/>
  <c r="E179"/>
  <c r="D179"/>
  <c r="F178"/>
  <c r="E178"/>
  <c r="D178"/>
  <c r="F177"/>
  <c r="E177"/>
  <c r="D177"/>
  <c r="F176"/>
  <c r="E176"/>
  <c r="D176"/>
  <c r="F175"/>
  <c r="E175"/>
  <c r="D175"/>
  <c r="F174"/>
  <c r="E174"/>
  <c r="D174"/>
  <c r="F173"/>
  <c r="E173"/>
  <c r="D173"/>
  <c r="F172"/>
  <c r="E172"/>
  <c r="D172"/>
  <c r="F171"/>
  <c r="E171"/>
  <c r="D171"/>
  <c r="F170"/>
  <c r="E170"/>
  <c r="D170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F163"/>
  <c r="E163"/>
  <c r="D163"/>
  <c r="F162"/>
  <c r="E162"/>
  <c r="D162"/>
  <c r="F161"/>
  <c r="E161"/>
  <c r="D161"/>
  <c r="F160"/>
  <c r="E160"/>
  <c r="D160"/>
  <c r="F159"/>
  <c r="E159"/>
  <c r="D159"/>
  <c r="F158"/>
  <c r="E158"/>
  <c r="D158"/>
  <c r="F157"/>
  <c r="E157"/>
  <c r="D157"/>
  <c r="F156"/>
  <c r="E156"/>
  <c r="D156"/>
  <c r="F155"/>
  <c r="E155"/>
  <c r="D155"/>
  <c r="F154"/>
  <c r="E154"/>
  <c r="D154"/>
  <c r="F153"/>
  <c r="E153"/>
  <c r="D153"/>
  <c r="F352" i="5"/>
  <c r="E352"/>
  <c r="D352"/>
  <c r="F351"/>
  <c r="E351"/>
  <c r="D351"/>
  <c r="F350"/>
  <c r="E350"/>
  <c r="D350"/>
  <c r="F349"/>
  <c r="E349"/>
  <c r="D349"/>
  <c r="F348"/>
  <c r="E348"/>
  <c r="D348"/>
  <c r="F347"/>
  <c r="E347"/>
  <c r="D347"/>
  <c r="F346"/>
  <c r="E346"/>
  <c r="D346"/>
  <c r="F345"/>
  <c r="E345"/>
  <c r="D345"/>
  <c r="F344"/>
  <c r="E344"/>
  <c r="D344"/>
  <c r="F343"/>
  <c r="E343"/>
  <c r="D343"/>
  <c r="F342"/>
  <c r="E342"/>
  <c r="D342"/>
  <c r="F341"/>
  <c r="E341"/>
  <c r="D341"/>
  <c r="F340"/>
  <c r="E340"/>
  <c r="D340"/>
  <c r="F339"/>
  <c r="E339"/>
  <c r="D339"/>
  <c r="F338"/>
  <c r="E338"/>
  <c r="D338"/>
  <c r="F337"/>
  <c r="E337"/>
  <c r="D337"/>
  <c r="F336"/>
  <c r="E336"/>
  <c r="D336"/>
  <c r="F335"/>
  <c r="E335"/>
  <c r="D335"/>
  <c r="F334"/>
  <c r="E334"/>
  <c r="D334"/>
  <c r="F333"/>
  <c r="E333"/>
  <c r="D333"/>
  <c r="F332"/>
  <c r="E332"/>
  <c r="D332"/>
  <c r="F331"/>
  <c r="E331"/>
  <c r="D331"/>
  <c r="F330"/>
  <c r="E330"/>
  <c r="D330"/>
  <c r="F329"/>
  <c r="E329"/>
  <c r="D329"/>
  <c r="F328"/>
  <c r="E328"/>
  <c r="D328"/>
  <c r="F327"/>
  <c r="E327"/>
  <c r="D327"/>
  <c r="F326"/>
  <c r="E326"/>
  <c r="D326"/>
  <c r="F325"/>
  <c r="E325"/>
  <c r="D325"/>
  <c r="F324"/>
  <c r="E324"/>
  <c r="D324"/>
  <c r="F323"/>
  <c r="E323"/>
  <c r="D323"/>
  <c r="F322"/>
  <c r="E322"/>
  <c r="D322"/>
  <c r="F321"/>
  <c r="E321"/>
  <c r="D321"/>
  <c r="F320"/>
  <c r="E320"/>
  <c r="D320"/>
  <c r="F319"/>
  <c r="E319"/>
  <c r="D319"/>
  <c r="F318"/>
  <c r="E318"/>
  <c r="D318"/>
  <c r="F317"/>
  <c r="E317"/>
  <c r="D317"/>
  <c r="F316"/>
  <c r="E316"/>
  <c r="D316"/>
  <c r="F315"/>
  <c r="E315"/>
  <c r="D315"/>
  <c r="F314"/>
  <c r="E314"/>
  <c r="D314"/>
  <c r="F313"/>
  <c r="E313"/>
  <c r="D313"/>
  <c r="F312"/>
  <c r="E312"/>
  <c r="D312"/>
  <c r="F311"/>
  <c r="E311"/>
  <c r="D311"/>
  <c r="F310"/>
  <c r="E310"/>
  <c r="D310"/>
  <c r="F309"/>
  <c r="E309"/>
  <c r="D309"/>
  <c r="F308"/>
  <c r="E308"/>
  <c r="D308"/>
  <c r="F307"/>
  <c r="E307"/>
  <c r="D307"/>
  <c r="F306"/>
  <c r="E306"/>
  <c r="D306"/>
  <c r="F305"/>
  <c r="E305"/>
  <c r="D305"/>
  <c r="F304"/>
  <c r="E304"/>
  <c r="D304"/>
  <c r="F303"/>
  <c r="E303"/>
  <c r="D303"/>
  <c r="F302"/>
  <c r="E302"/>
  <c r="D302"/>
  <c r="F301"/>
  <c r="E301"/>
  <c r="D301"/>
  <c r="F300"/>
  <c r="E300"/>
  <c r="D300"/>
  <c r="F299"/>
  <c r="E299"/>
  <c r="D299"/>
  <c r="F298"/>
  <c r="E298"/>
  <c r="D298"/>
  <c r="F297"/>
  <c r="E297"/>
  <c r="D297"/>
  <c r="F296"/>
  <c r="E296"/>
  <c r="D296"/>
  <c r="F295"/>
  <c r="E295"/>
  <c r="D295"/>
  <c r="F294"/>
  <c r="E294"/>
  <c r="D294"/>
  <c r="F293"/>
  <c r="E293"/>
  <c r="D293"/>
  <c r="F292"/>
  <c r="E292"/>
  <c r="D292"/>
  <c r="F291"/>
  <c r="E291"/>
  <c r="D291"/>
  <c r="F290"/>
  <c r="E290"/>
  <c r="D290"/>
  <c r="F289"/>
  <c r="E289"/>
  <c r="D289"/>
  <c r="F288"/>
  <c r="E288"/>
  <c r="D288"/>
  <c r="F287"/>
  <c r="E287"/>
  <c r="D287"/>
  <c r="F286"/>
  <c r="E286"/>
  <c r="D286"/>
  <c r="F285"/>
  <c r="E285"/>
  <c r="D285"/>
  <c r="F284"/>
  <c r="E284"/>
  <c r="D284"/>
  <c r="F283"/>
  <c r="E283"/>
  <c r="D283"/>
  <c r="F282"/>
  <c r="E282"/>
  <c r="D282"/>
  <c r="F281"/>
  <c r="E281"/>
  <c r="D281"/>
  <c r="F280"/>
  <c r="E280"/>
  <c r="D280"/>
  <c r="F279"/>
  <c r="E279"/>
  <c r="D279"/>
  <c r="F278"/>
  <c r="E278"/>
  <c r="D278"/>
  <c r="F277"/>
  <c r="E277"/>
  <c r="D277"/>
  <c r="F276"/>
  <c r="E276"/>
  <c r="D276"/>
  <c r="F275"/>
  <c r="E275"/>
  <c r="D275"/>
  <c r="F274"/>
  <c r="E274"/>
  <c r="D274"/>
  <c r="F273"/>
  <c r="E273"/>
  <c r="D273"/>
  <c r="F272"/>
  <c r="E272"/>
  <c r="D272"/>
  <c r="F271"/>
  <c r="E271"/>
  <c r="D271"/>
  <c r="F270"/>
  <c r="E270"/>
  <c r="D270"/>
  <c r="F269"/>
  <c r="E269"/>
  <c r="D269"/>
  <c r="F268"/>
  <c r="E268"/>
  <c r="D268"/>
  <c r="F267"/>
  <c r="E267"/>
  <c r="D267"/>
  <c r="F266"/>
  <c r="E266"/>
  <c r="D266"/>
  <c r="F265"/>
  <c r="E265"/>
  <c r="D265"/>
  <c r="F264"/>
  <c r="E264"/>
  <c r="D264"/>
  <c r="F263"/>
  <c r="E263"/>
  <c r="D263"/>
  <c r="F262"/>
  <c r="E262"/>
  <c r="D262"/>
  <c r="F261"/>
  <c r="E261"/>
  <c r="D261"/>
  <c r="F260"/>
  <c r="E260"/>
  <c r="D260"/>
  <c r="F259"/>
  <c r="E259"/>
  <c r="D259"/>
  <c r="F258"/>
  <c r="E258"/>
  <c r="D258"/>
  <c r="F257"/>
  <c r="E257"/>
  <c r="D257"/>
  <c r="F256"/>
  <c r="E256"/>
  <c r="D256"/>
  <c r="F255"/>
  <c r="E255"/>
  <c r="D255"/>
  <c r="F254"/>
  <c r="E254"/>
  <c r="D254"/>
  <c r="F253"/>
  <c r="E253"/>
  <c r="D253"/>
  <c r="F252"/>
  <c r="E252"/>
  <c r="D252"/>
  <c r="F251"/>
  <c r="E251"/>
  <c r="D251"/>
  <c r="F250"/>
  <c r="E250"/>
  <c r="D250"/>
  <c r="F249"/>
  <c r="E249"/>
  <c r="D249"/>
  <c r="F248"/>
  <c r="E248"/>
  <c r="D248"/>
  <c r="F247"/>
  <c r="E247"/>
  <c r="D247"/>
  <c r="F246"/>
  <c r="E246"/>
  <c r="D246"/>
  <c r="F245"/>
  <c r="E245"/>
  <c r="D245"/>
  <c r="F244"/>
  <c r="E244"/>
  <c r="D244"/>
  <c r="F243"/>
  <c r="E243"/>
  <c r="D243"/>
  <c r="F242"/>
  <c r="E242"/>
  <c r="D242"/>
  <c r="F241"/>
  <c r="E241"/>
  <c r="D241"/>
  <c r="F240"/>
  <c r="E240"/>
  <c r="D240"/>
  <c r="F239"/>
  <c r="E239"/>
  <c r="D239"/>
  <c r="F238"/>
  <c r="E238"/>
  <c r="D238"/>
  <c r="F237"/>
  <c r="E237"/>
  <c r="D237"/>
  <c r="F236"/>
  <c r="E236"/>
  <c r="D236"/>
  <c r="F235"/>
  <c r="E235"/>
  <c r="D235"/>
  <c r="F234"/>
  <c r="E234"/>
  <c r="D234"/>
  <c r="F233"/>
  <c r="E233"/>
  <c r="D233"/>
  <c r="F232"/>
  <c r="E232"/>
  <c r="D232"/>
  <c r="F231"/>
  <c r="E231"/>
  <c r="D231"/>
  <c r="F230"/>
  <c r="E230"/>
  <c r="D230"/>
  <c r="F229"/>
  <c r="E229"/>
  <c r="D229"/>
  <c r="F228"/>
  <c r="E228"/>
  <c r="D228"/>
  <c r="F227"/>
  <c r="E227"/>
  <c r="D227"/>
  <c r="F226"/>
  <c r="E226"/>
  <c r="D226"/>
  <c r="F225"/>
  <c r="E225"/>
  <c r="D225"/>
  <c r="F224"/>
  <c r="E224"/>
  <c r="D224"/>
  <c r="F223"/>
  <c r="E223"/>
  <c r="D223"/>
  <c r="F222"/>
  <c r="E222"/>
  <c r="D222"/>
  <c r="F221"/>
  <c r="E221"/>
  <c r="D221"/>
  <c r="F220"/>
  <c r="E220"/>
  <c r="D220"/>
  <c r="F219"/>
  <c r="E219"/>
  <c r="D219"/>
  <c r="F218"/>
  <c r="E218"/>
  <c r="D218"/>
  <c r="F217"/>
  <c r="E217"/>
  <c r="D217"/>
  <c r="F216"/>
  <c r="E216"/>
  <c r="D216"/>
  <c r="F215"/>
  <c r="E215"/>
  <c r="D215"/>
  <c r="F214"/>
  <c r="E214"/>
  <c r="D214"/>
  <c r="F213"/>
  <c r="E213"/>
  <c r="D213"/>
  <c r="F212"/>
  <c r="E212"/>
  <c r="D212"/>
  <c r="F211"/>
  <c r="E211"/>
  <c r="D211"/>
  <c r="F210"/>
  <c r="E210"/>
  <c r="D210"/>
  <c r="F209"/>
  <c r="E209"/>
  <c r="D209"/>
  <c r="F208"/>
  <c r="E208"/>
  <c r="D208"/>
  <c r="F207"/>
  <c r="E207"/>
  <c r="D207"/>
  <c r="F206"/>
  <c r="E206"/>
  <c r="D206"/>
  <c r="F205"/>
  <c r="E205"/>
  <c r="D205"/>
  <c r="F204"/>
  <c r="E204"/>
  <c r="D204"/>
  <c r="F203"/>
  <c r="E203"/>
  <c r="D203"/>
  <c r="F202"/>
  <c r="E202"/>
  <c r="D202"/>
  <c r="F201"/>
  <c r="E201"/>
  <c r="D201"/>
  <c r="F200"/>
  <c r="E200"/>
  <c r="D200"/>
  <c r="F199"/>
  <c r="E199"/>
  <c r="D199"/>
  <c r="F198"/>
  <c r="E198"/>
  <c r="D198"/>
  <c r="F197"/>
  <c r="E197"/>
  <c r="D197"/>
  <c r="F196"/>
  <c r="E196"/>
  <c r="D196"/>
  <c r="F195"/>
  <c r="E195"/>
  <c r="D195"/>
  <c r="F194"/>
  <c r="E194"/>
  <c r="D194"/>
  <c r="F193"/>
  <c r="E193"/>
  <c r="D193"/>
  <c r="F192"/>
  <c r="E192"/>
  <c r="D192"/>
  <c r="F191"/>
  <c r="E191"/>
  <c r="D191"/>
  <c r="F190"/>
  <c r="E190"/>
  <c r="D190"/>
  <c r="F189"/>
  <c r="E189"/>
  <c r="D189"/>
  <c r="F188"/>
  <c r="E188"/>
  <c r="D188"/>
  <c r="F187"/>
  <c r="E187"/>
  <c r="D187"/>
  <c r="F186"/>
  <c r="E186"/>
  <c r="D186"/>
  <c r="F185"/>
  <c r="E185"/>
  <c r="D185"/>
  <c r="F184"/>
  <c r="E184"/>
  <c r="D184"/>
  <c r="F183"/>
  <c r="E183"/>
  <c r="D183"/>
  <c r="F182"/>
  <c r="E182"/>
  <c r="D182"/>
  <c r="F181"/>
  <c r="E181"/>
  <c r="D181"/>
  <c r="F180"/>
  <c r="E180"/>
  <c r="D180"/>
  <c r="F179"/>
  <c r="E179"/>
  <c r="D179"/>
  <c r="F178"/>
  <c r="E178"/>
  <c r="D178"/>
  <c r="F177"/>
  <c r="E177"/>
  <c r="D177"/>
  <c r="F176"/>
  <c r="E176"/>
  <c r="D176"/>
  <c r="F175"/>
  <c r="E175"/>
  <c r="D175"/>
  <c r="F174"/>
  <c r="E174"/>
  <c r="D174"/>
  <c r="F173"/>
  <c r="E173"/>
  <c r="D173"/>
  <c r="F172"/>
  <c r="E172"/>
  <c r="D172"/>
  <c r="F171"/>
  <c r="E171"/>
  <c r="D171"/>
  <c r="F170"/>
  <c r="E170"/>
  <c r="D170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F163"/>
  <c r="E163"/>
  <c r="D163"/>
  <c r="F162"/>
  <c r="E162"/>
  <c r="D162"/>
  <c r="F161"/>
  <c r="E161"/>
  <c r="D161"/>
  <c r="F160"/>
  <c r="E160"/>
  <c r="D160"/>
  <c r="F159"/>
  <c r="E159"/>
  <c r="D159"/>
  <c r="F158"/>
  <c r="E158"/>
  <c r="D158"/>
  <c r="F157"/>
  <c r="E157"/>
  <c r="D157"/>
  <c r="F156"/>
  <c r="E156"/>
  <c r="D156"/>
  <c r="F155"/>
  <c r="E155"/>
  <c r="D155"/>
  <c r="F154"/>
  <c r="E154"/>
  <c r="D154"/>
  <c r="F153"/>
  <c r="E153"/>
  <c r="D153"/>
  <c r="F351" i="4"/>
  <c r="E351"/>
  <c r="D351"/>
  <c r="F350"/>
  <c r="E350"/>
  <c r="D350"/>
  <c r="F349"/>
  <c r="E349"/>
  <c r="D349"/>
  <c r="F348"/>
  <c r="E348"/>
  <c r="D348"/>
  <c r="F347"/>
  <c r="E347"/>
  <c r="D347"/>
  <c r="F346"/>
  <c r="E346"/>
  <c r="D346"/>
  <c r="F345"/>
  <c r="E345"/>
  <c r="D345"/>
  <c r="F344"/>
  <c r="E344"/>
  <c r="D344"/>
  <c r="F343"/>
  <c r="E343"/>
  <c r="D343"/>
  <c r="F342"/>
  <c r="E342"/>
  <c r="D342"/>
  <c r="F341"/>
  <c r="E341"/>
  <c r="D341"/>
  <c r="F340"/>
  <c r="E340"/>
  <c r="D340"/>
  <c r="F339"/>
  <c r="E339"/>
  <c r="D339"/>
  <c r="F338"/>
  <c r="E338"/>
  <c r="D338"/>
  <c r="F337"/>
  <c r="E337"/>
  <c r="D337"/>
  <c r="F336"/>
  <c r="E336"/>
  <c r="D336"/>
  <c r="F335"/>
  <c r="E335"/>
  <c r="D335"/>
  <c r="F334"/>
  <c r="E334"/>
  <c r="D334"/>
  <c r="F333"/>
  <c r="E333"/>
  <c r="D333"/>
  <c r="F332"/>
  <c r="E332"/>
  <c r="D332"/>
  <c r="F331"/>
  <c r="E331"/>
  <c r="D331"/>
  <c r="F330"/>
  <c r="E330"/>
  <c r="D330"/>
  <c r="F329"/>
  <c r="E329"/>
  <c r="D329"/>
  <c r="F328"/>
  <c r="E328"/>
  <c r="D328"/>
  <c r="F327"/>
  <c r="E327"/>
  <c r="D327"/>
  <c r="F326"/>
  <c r="E326"/>
  <c r="D326"/>
  <c r="F325"/>
  <c r="E325"/>
  <c r="D325"/>
  <c r="F324"/>
  <c r="E324"/>
  <c r="D324"/>
  <c r="F323"/>
  <c r="E323"/>
  <c r="D323"/>
  <c r="F322"/>
  <c r="E322"/>
  <c r="D322"/>
  <c r="F321"/>
  <c r="E321"/>
  <c r="D321"/>
  <c r="F320"/>
  <c r="E320"/>
  <c r="D320"/>
  <c r="F319"/>
  <c r="E319"/>
  <c r="D319"/>
  <c r="F318"/>
  <c r="E318"/>
  <c r="D318"/>
  <c r="F317"/>
  <c r="E317"/>
  <c r="D317"/>
  <c r="F316"/>
  <c r="E316"/>
  <c r="D316"/>
  <c r="F315"/>
  <c r="E315"/>
  <c r="D315"/>
  <c r="F314"/>
  <c r="E314"/>
  <c r="D314"/>
  <c r="F313"/>
  <c r="E313"/>
  <c r="D313"/>
  <c r="F312"/>
  <c r="E312"/>
  <c r="D312"/>
  <c r="F311"/>
  <c r="E311"/>
  <c r="D311"/>
  <c r="F310"/>
  <c r="E310"/>
  <c r="D310"/>
  <c r="F309"/>
  <c r="E309"/>
  <c r="D309"/>
  <c r="F308"/>
  <c r="E308"/>
  <c r="D308"/>
  <c r="F307"/>
  <c r="E307"/>
  <c r="D307"/>
  <c r="F306"/>
  <c r="E306"/>
  <c r="D306"/>
  <c r="F305"/>
  <c r="E305"/>
  <c r="D305"/>
  <c r="F304"/>
  <c r="E304"/>
  <c r="D304"/>
  <c r="F303"/>
  <c r="E303"/>
  <c r="D303"/>
  <c r="F302"/>
  <c r="E302"/>
  <c r="D302"/>
  <c r="F301"/>
  <c r="E301"/>
  <c r="D301"/>
  <c r="F300"/>
  <c r="E300"/>
  <c r="D300"/>
  <c r="F299"/>
  <c r="E299"/>
  <c r="D299"/>
  <c r="F298"/>
  <c r="E298"/>
  <c r="D298"/>
  <c r="F297"/>
  <c r="E297"/>
  <c r="D297"/>
  <c r="F296"/>
  <c r="E296"/>
  <c r="D296"/>
  <c r="F295"/>
  <c r="E295"/>
  <c r="D295"/>
  <c r="F294"/>
  <c r="E294"/>
  <c r="D294"/>
  <c r="F293"/>
  <c r="E293"/>
  <c r="D293"/>
  <c r="F292"/>
  <c r="E292"/>
  <c r="D292"/>
  <c r="F291"/>
  <c r="E291"/>
  <c r="D291"/>
  <c r="F290"/>
  <c r="E290"/>
  <c r="D290"/>
  <c r="F289"/>
  <c r="E289"/>
  <c r="D289"/>
  <c r="F288"/>
  <c r="E288"/>
  <c r="D288"/>
  <c r="F287"/>
  <c r="E287"/>
  <c r="D287"/>
  <c r="F286"/>
  <c r="E286"/>
  <c r="D286"/>
  <c r="F285"/>
  <c r="E285"/>
  <c r="D285"/>
  <c r="F284"/>
  <c r="E284"/>
  <c r="D284"/>
  <c r="F283"/>
  <c r="E283"/>
  <c r="D283"/>
  <c r="F282"/>
  <c r="E282"/>
  <c r="D282"/>
  <c r="F281"/>
  <c r="E281"/>
  <c r="D281"/>
  <c r="F280"/>
  <c r="E280"/>
  <c r="D280"/>
  <c r="F279"/>
  <c r="E279"/>
  <c r="D279"/>
  <c r="F278"/>
  <c r="E278"/>
  <c r="D278"/>
  <c r="F277"/>
  <c r="E277"/>
  <c r="D277"/>
  <c r="F276"/>
  <c r="E276"/>
  <c r="D276"/>
  <c r="F275"/>
  <c r="E275"/>
  <c r="D275"/>
  <c r="F274"/>
  <c r="E274"/>
  <c r="D274"/>
  <c r="F273"/>
  <c r="E273"/>
  <c r="D273"/>
  <c r="F272"/>
  <c r="E272"/>
  <c r="D272"/>
  <c r="F271"/>
  <c r="E271"/>
  <c r="D271"/>
  <c r="F270"/>
  <c r="E270"/>
  <c r="D270"/>
  <c r="F269"/>
  <c r="E269"/>
  <c r="D269"/>
  <c r="F268"/>
  <c r="E268"/>
  <c r="D268"/>
  <c r="F267"/>
  <c r="E267"/>
  <c r="D267"/>
  <c r="F266"/>
  <c r="E266"/>
  <c r="D266"/>
  <c r="F265"/>
  <c r="E265"/>
  <c r="D265"/>
  <c r="F264"/>
  <c r="E264"/>
  <c r="D264"/>
  <c r="F263"/>
  <c r="E263"/>
  <c r="D263"/>
  <c r="F262"/>
  <c r="E262"/>
  <c r="D262"/>
  <c r="F261"/>
  <c r="E261"/>
  <c r="D261"/>
  <c r="F260"/>
  <c r="E260"/>
  <c r="D260"/>
  <c r="F259"/>
  <c r="E259"/>
  <c r="D259"/>
  <c r="F258"/>
  <c r="E258"/>
  <c r="D258"/>
  <c r="F257"/>
  <c r="E257"/>
  <c r="D257"/>
  <c r="F256"/>
  <c r="E256"/>
  <c r="D256"/>
  <c r="F255"/>
  <c r="E255"/>
  <c r="D255"/>
  <c r="F254"/>
  <c r="E254"/>
  <c r="D254"/>
  <c r="F253"/>
  <c r="E253"/>
  <c r="D253"/>
  <c r="F252"/>
  <c r="E252"/>
  <c r="D252"/>
  <c r="F251"/>
  <c r="E251"/>
  <c r="D251"/>
  <c r="F250"/>
  <c r="E250"/>
  <c r="D250"/>
  <c r="F249"/>
  <c r="E249"/>
  <c r="D249"/>
  <c r="F248"/>
  <c r="E248"/>
  <c r="D248"/>
  <c r="F247"/>
  <c r="E247"/>
  <c r="D247"/>
  <c r="F246"/>
  <c r="E246"/>
  <c r="D246"/>
  <c r="F245"/>
  <c r="E245"/>
  <c r="D245"/>
  <c r="F244"/>
  <c r="E244"/>
  <c r="D244"/>
  <c r="F243"/>
  <c r="E243"/>
  <c r="D243"/>
  <c r="F242"/>
  <c r="E242"/>
  <c r="D242"/>
  <c r="F241"/>
  <c r="E241"/>
  <c r="D241"/>
  <c r="F240"/>
  <c r="E240"/>
  <c r="D240"/>
  <c r="F239"/>
  <c r="E239"/>
  <c r="D239"/>
  <c r="F238"/>
  <c r="E238"/>
  <c r="D238"/>
  <c r="F237"/>
  <c r="E237"/>
  <c r="D237"/>
  <c r="F236"/>
  <c r="E236"/>
  <c r="D236"/>
  <c r="F235"/>
  <c r="E235"/>
  <c r="D235"/>
  <c r="F234"/>
  <c r="E234"/>
  <c r="D234"/>
  <c r="F233"/>
  <c r="E233"/>
  <c r="D233"/>
  <c r="F232"/>
  <c r="E232"/>
  <c r="D232"/>
  <c r="F231"/>
  <c r="E231"/>
  <c r="D231"/>
  <c r="F230"/>
  <c r="E230"/>
  <c r="D230"/>
  <c r="F229"/>
  <c r="E229"/>
  <c r="D229"/>
  <c r="F228"/>
  <c r="E228"/>
  <c r="D228"/>
  <c r="F227"/>
  <c r="E227"/>
  <c r="D227"/>
  <c r="F226"/>
  <c r="E226"/>
  <c r="D226"/>
  <c r="F225"/>
  <c r="E225"/>
  <c r="D225"/>
  <c r="F224"/>
  <c r="E224"/>
  <c r="D224"/>
  <c r="F223"/>
  <c r="E223"/>
  <c r="D223"/>
  <c r="F222"/>
  <c r="E222"/>
  <c r="D222"/>
  <c r="F221"/>
  <c r="E221"/>
  <c r="D221"/>
  <c r="F220"/>
  <c r="E220"/>
  <c r="D220"/>
  <c r="F219"/>
  <c r="E219"/>
  <c r="D219"/>
  <c r="F218"/>
  <c r="E218"/>
  <c r="D218"/>
  <c r="F217"/>
  <c r="E217"/>
  <c r="D217"/>
  <c r="F216"/>
  <c r="E216"/>
  <c r="D216"/>
  <c r="F215"/>
  <c r="E215"/>
  <c r="D215"/>
  <c r="F214"/>
  <c r="E214"/>
  <c r="D214"/>
  <c r="F213"/>
  <c r="E213"/>
  <c r="D213"/>
  <c r="F212"/>
  <c r="E212"/>
  <c r="D212"/>
  <c r="F211"/>
  <c r="E211"/>
  <c r="D211"/>
  <c r="F210"/>
  <c r="E210"/>
  <c r="D210"/>
  <c r="F209"/>
  <c r="E209"/>
  <c r="D209"/>
  <c r="F208"/>
  <c r="E208"/>
  <c r="D208"/>
  <c r="F207"/>
  <c r="E207"/>
  <c r="D207"/>
  <c r="F206"/>
  <c r="E206"/>
  <c r="D206"/>
  <c r="F205"/>
  <c r="E205"/>
  <c r="D205"/>
  <c r="F204"/>
  <c r="E204"/>
  <c r="D204"/>
  <c r="F203"/>
  <c r="E203"/>
  <c r="D203"/>
  <c r="F202"/>
  <c r="E202"/>
  <c r="D202"/>
  <c r="F201"/>
  <c r="E201"/>
  <c r="D201"/>
  <c r="F200"/>
  <c r="E200"/>
  <c r="D200"/>
  <c r="F199"/>
  <c r="E199"/>
  <c r="D199"/>
  <c r="F198"/>
  <c r="E198"/>
  <c r="D198"/>
  <c r="F197"/>
  <c r="E197"/>
  <c r="D197"/>
  <c r="F196"/>
  <c r="E196"/>
  <c r="D196"/>
  <c r="F195"/>
  <c r="E195"/>
  <c r="D195"/>
  <c r="F194"/>
  <c r="E194"/>
  <c r="D194"/>
  <c r="F193"/>
  <c r="E193"/>
  <c r="D193"/>
  <c r="F192"/>
  <c r="E192"/>
  <c r="D192"/>
  <c r="F191"/>
  <c r="E191"/>
  <c r="D191"/>
  <c r="F190"/>
  <c r="E190"/>
  <c r="D190"/>
  <c r="F189"/>
  <c r="E189"/>
  <c r="D189"/>
  <c r="F188"/>
  <c r="E188"/>
  <c r="D188"/>
  <c r="F187"/>
  <c r="E187"/>
  <c r="D187"/>
  <c r="F186"/>
  <c r="E186"/>
  <c r="D186"/>
  <c r="F185"/>
  <c r="E185"/>
  <c r="D185"/>
  <c r="F184"/>
  <c r="E184"/>
  <c r="D184"/>
  <c r="F183"/>
  <c r="E183"/>
  <c r="D183"/>
  <c r="F182"/>
  <c r="E182"/>
  <c r="D182"/>
  <c r="F181"/>
  <c r="E181"/>
  <c r="D181"/>
  <c r="F180"/>
  <c r="E180"/>
  <c r="D180"/>
  <c r="F179"/>
  <c r="E179"/>
  <c r="D179"/>
  <c r="F178"/>
  <c r="E178"/>
  <c r="D178"/>
  <c r="F177"/>
  <c r="E177"/>
  <c r="D177"/>
  <c r="F176"/>
  <c r="E176"/>
  <c r="D176"/>
  <c r="F175"/>
  <c r="E175"/>
  <c r="D175"/>
  <c r="F174"/>
  <c r="E174"/>
  <c r="D174"/>
  <c r="F173"/>
  <c r="E173"/>
  <c r="D173"/>
  <c r="F172"/>
  <c r="E172"/>
  <c r="D172"/>
  <c r="F171"/>
  <c r="E171"/>
  <c r="D171"/>
  <c r="F170"/>
  <c r="E170"/>
  <c r="D170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F163"/>
  <c r="E163"/>
  <c r="D163"/>
  <c r="F162"/>
  <c r="E162"/>
  <c r="D162"/>
  <c r="F161"/>
  <c r="E161"/>
  <c r="D161"/>
  <c r="F160"/>
  <c r="E160"/>
  <c r="D160"/>
  <c r="F159"/>
  <c r="E159"/>
  <c r="D159"/>
  <c r="F158"/>
  <c r="E158"/>
  <c r="D158"/>
  <c r="F157"/>
  <c r="E157"/>
  <c r="D157"/>
  <c r="F156"/>
  <c r="E156"/>
  <c r="D156"/>
  <c r="F155"/>
  <c r="E155"/>
  <c r="D155"/>
  <c r="F154"/>
  <c r="E154"/>
  <c r="D154"/>
  <c r="F153"/>
  <c r="E153"/>
  <c r="D153"/>
  <c r="F152"/>
  <c r="E152"/>
  <c r="D152"/>
  <c r="F351" i="3"/>
  <c r="E351"/>
  <c r="D351"/>
  <c r="F350"/>
  <c r="E350"/>
  <c r="D350"/>
  <c r="F349"/>
  <c r="E349"/>
  <c r="D349"/>
  <c r="F348"/>
  <c r="E348"/>
  <c r="D348"/>
  <c r="F347"/>
  <c r="E347"/>
  <c r="D347"/>
  <c r="F346"/>
  <c r="E346"/>
  <c r="D346"/>
  <c r="F345"/>
  <c r="E345"/>
  <c r="D345"/>
  <c r="F344"/>
  <c r="E344"/>
  <c r="D344"/>
  <c r="F343"/>
  <c r="E343"/>
  <c r="D343"/>
  <c r="F342"/>
  <c r="E342"/>
  <c r="D342"/>
  <c r="F341"/>
  <c r="E341"/>
  <c r="D341"/>
  <c r="F340"/>
  <c r="E340"/>
  <c r="D340"/>
  <c r="F339"/>
  <c r="E339"/>
  <c r="D339"/>
  <c r="F338"/>
  <c r="E338"/>
  <c r="D338"/>
  <c r="F337"/>
  <c r="E337"/>
  <c r="D337"/>
  <c r="F336"/>
  <c r="E336"/>
  <c r="D336"/>
  <c r="F335"/>
  <c r="E335"/>
  <c r="D335"/>
  <c r="F334"/>
  <c r="E334"/>
  <c r="D334"/>
  <c r="F333"/>
  <c r="E333"/>
  <c r="D333"/>
  <c r="F332"/>
  <c r="E332"/>
  <c r="D332"/>
  <c r="F331"/>
  <c r="E331"/>
  <c r="D331"/>
  <c r="F330"/>
  <c r="E330"/>
  <c r="D330"/>
  <c r="F329"/>
  <c r="E329"/>
  <c r="D329"/>
  <c r="F328"/>
  <c r="E328"/>
  <c r="D328"/>
  <c r="F327"/>
  <c r="E327"/>
  <c r="D327"/>
  <c r="F326"/>
  <c r="E326"/>
  <c r="D326"/>
  <c r="F325"/>
  <c r="E325"/>
  <c r="D325"/>
  <c r="F324"/>
  <c r="E324"/>
  <c r="D324"/>
  <c r="F323"/>
  <c r="E323"/>
  <c r="D323"/>
  <c r="F322"/>
  <c r="E322"/>
  <c r="D322"/>
  <c r="F321"/>
  <c r="E321"/>
  <c r="D321"/>
  <c r="F320"/>
  <c r="E320"/>
  <c r="D320"/>
  <c r="F319"/>
  <c r="E319"/>
  <c r="D319"/>
  <c r="F318"/>
  <c r="E318"/>
  <c r="D318"/>
  <c r="F317"/>
  <c r="E317"/>
  <c r="D317"/>
  <c r="F316"/>
  <c r="E316"/>
  <c r="D316"/>
  <c r="F315"/>
  <c r="E315"/>
  <c r="D315"/>
  <c r="F314"/>
  <c r="E314"/>
  <c r="D314"/>
  <c r="F313"/>
  <c r="E313"/>
  <c r="D313"/>
  <c r="F312"/>
  <c r="E312"/>
  <c r="D312"/>
  <c r="F311"/>
  <c r="E311"/>
  <c r="D311"/>
  <c r="F310"/>
  <c r="E310"/>
  <c r="D310"/>
  <c r="F309"/>
  <c r="E309"/>
  <c r="D309"/>
  <c r="F308"/>
  <c r="E308"/>
  <c r="D308"/>
  <c r="F307"/>
  <c r="E307"/>
  <c r="D307"/>
  <c r="F306"/>
  <c r="E306"/>
  <c r="D306"/>
  <c r="F305"/>
  <c r="E305"/>
  <c r="D305"/>
  <c r="F304"/>
  <c r="E304"/>
  <c r="D304"/>
  <c r="F303"/>
  <c r="E303"/>
  <c r="D303"/>
  <c r="F302"/>
  <c r="E302"/>
  <c r="D302"/>
  <c r="F301"/>
  <c r="E301"/>
  <c r="D301"/>
  <c r="F300"/>
  <c r="E300"/>
  <c r="D300"/>
  <c r="F299"/>
  <c r="E299"/>
  <c r="D299"/>
  <c r="F298"/>
  <c r="E298"/>
  <c r="D298"/>
  <c r="F297"/>
  <c r="E297"/>
  <c r="D297"/>
  <c r="F296"/>
  <c r="E296"/>
  <c r="D296"/>
  <c r="F295"/>
  <c r="E295"/>
  <c r="D295"/>
  <c r="F294"/>
  <c r="E294"/>
  <c r="D294"/>
  <c r="F293"/>
  <c r="E293"/>
  <c r="D293"/>
  <c r="F292"/>
  <c r="E292"/>
  <c r="D292"/>
  <c r="F291"/>
  <c r="E291"/>
  <c r="D291"/>
  <c r="F290"/>
  <c r="E290"/>
  <c r="D290"/>
  <c r="F289"/>
  <c r="E289"/>
  <c r="D289"/>
  <c r="F288"/>
  <c r="E288"/>
  <c r="D288"/>
  <c r="F287"/>
  <c r="E287"/>
  <c r="D287"/>
  <c r="F286"/>
  <c r="E286"/>
  <c r="D286"/>
  <c r="F285"/>
  <c r="E285"/>
  <c r="D285"/>
  <c r="F284"/>
  <c r="E284"/>
  <c r="D284"/>
  <c r="F283"/>
  <c r="E283"/>
  <c r="D283"/>
  <c r="F282"/>
  <c r="E282"/>
  <c r="D282"/>
  <c r="F281"/>
  <c r="E281"/>
  <c r="D281"/>
  <c r="F280"/>
  <c r="E280"/>
  <c r="D280"/>
  <c r="F279"/>
  <c r="E279"/>
  <c r="D279"/>
  <c r="F278"/>
  <c r="E278"/>
  <c r="D278"/>
  <c r="F277"/>
  <c r="E277"/>
  <c r="D277"/>
  <c r="F276"/>
  <c r="E276"/>
  <c r="D276"/>
  <c r="F275"/>
  <c r="E275"/>
  <c r="D275"/>
  <c r="F274"/>
  <c r="E274"/>
  <c r="D274"/>
  <c r="F273"/>
  <c r="E273"/>
  <c r="D273"/>
  <c r="F272"/>
  <c r="E272"/>
  <c r="D272"/>
  <c r="F271"/>
  <c r="E271"/>
  <c r="D271"/>
  <c r="F270"/>
  <c r="E270"/>
  <c r="D270"/>
  <c r="F269"/>
  <c r="E269"/>
  <c r="D269"/>
  <c r="F268"/>
  <c r="E268"/>
  <c r="D268"/>
  <c r="F267"/>
  <c r="E267"/>
  <c r="D267"/>
  <c r="F266"/>
  <c r="E266"/>
  <c r="D266"/>
  <c r="F265"/>
  <c r="E265"/>
  <c r="D265"/>
  <c r="F264"/>
  <c r="E264"/>
  <c r="D264"/>
  <c r="F263"/>
  <c r="E263"/>
  <c r="D263"/>
  <c r="F262"/>
  <c r="E262"/>
  <c r="D262"/>
  <c r="F261"/>
  <c r="E261"/>
  <c r="D261"/>
  <c r="F260"/>
  <c r="E260"/>
  <c r="D260"/>
  <c r="F259"/>
  <c r="E259"/>
  <c r="D259"/>
  <c r="F258"/>
  <c r="E258"/>
  <c r="D258"/>
  <c r="F257"/>
  <c r="E257"/>
  <c r="D257"/>
  <c r="F256"/>
  <c r="E256"/>
  <c r="D256"/>
  <c r="F255"/>
  <c r="E255"/>
  <c r="D255"/>
  <c r="F254"/>
  <c r="E254"/>
  <c r="D254"/>
  <c r="F253"/>
  <c r="E253"/>
  <c r="D253"/>
  <c r="F252"/>
  <c r="E252"/>
  <c r="D252"/>
  <c r="F251"/>
  <c r="E251"/>
  <c r="D251"/>
  <c r="F250"/>
  <c r="E250"/>
  <c r="D250"/>
  <c r="F249"/>
  <c r="E249"/>
  <c r="D249"/>
  <c r="F248"/>
  <c r="E248"/>
  <c r="D248"/>
  <c r="F247"/>
  <c r="E247"/>
  <c r="D247"/>
  <c r="F246"/>
  <c r="E246"/>
  <c r="D246"/>
  <c r="F245"/>
  <c r="E245"/>
  <c r="D245"/>
  <c r="F244"/>
  <c r="E244"/>
  <c r="D244"/>
  <c r="F243"/>
  <c r="E243"/>
  <c r="D243"/>
  <c r="F242"/>
  <c r="E242"/>
  <c r="D242"/>
  <c r="F241"/>
  <c r="E241"/>
  <c r="D241"/>
  <c r="F240"/>
  <c r="E240"/>
  <c r="D240"/>
  <c r="F239"/>
  <c r="E239"/>
  <c r="D239"/>
  <c r="F238"/>
  <c r="E238"/>
  <c r="D238"/>
  <c r="F237"/>
  <c r="E237"/>
  <c r="D237"/>
  <c r="F236"/>
  <c r="E236"/>
  <c r="D236"/>
  <c r="F235"/>
  <c r="E235"/>
  <c r="D235"/>
  <c r="F234"/>
  <c r="E234"/>
  <c r="D234"/>
  <c r="F233"/>
  <c r="E233"/>
  <c r="D233"/>
  <c r="F232"/>
  <c r="E232"/>
  <c r="D232"/>
  <c r="F231"/>
  <c r="E231"/>
  <c r="D231"/>
  <c r="F230"/>
  <c r="E230"/>
  <c r="D230"/>
  <c r="F229"/>
  <c r="E229"/>
  <c r="D229"/>
  <c r="F228"/>
  <c r="E228"/>
  <c r="D228"/>
  <c r="F227"/>
  <c r="E227"/>
  <c r="D227"/>
  <c r="F226"/>
  <c r="E226"/>
  <c r="D226"/>
  <c r="F225"/>
  <c r="E225"/>
  <c r="D225"/>
  <c r="F224"/>
  <c r="E224"/>
  <c r="D224"/>
  <c r="F223"/>
  <c r="E223"/>
  <c r="D223"/>
  <c r="F222"/>
  <c r="E222"/>
  <c r="D222"/>
  <c r="F221"/>
  <c r="E221"/>
  <c r="D221"/>
  <c r="F220"/>
  <c r="E220"/>
  <c r="D220"/>
  <c r="F219"/>
  <c r="E219"/>
  <c r="D219"/>
  <c r="F218"/>
  <c r="E218"/>
  <c r="D218"/>
  <c r="F217"/>
  <c r="E217"/>
  <c r="D217"/>
  <c r="F216"/>
  <c r="E216"/>
  <c r="D216"/>
  <c r="F215"/>
  <c r="E215"/>
  <c r="D215"/>
  <c r="F214"/>
  <c r="E214"/>
  <c r="D214"/>
  <c r="F213"/>
  <c r="E213"/>
  <c r="D213"/>
  <c r="F212"/>
  <c r="E212"/>
  <c r="D212"/>
  <c r="F211"/>
  <c r="E211"/>
  <c r="D211"/>
  <c r="F210"/>
  <c r="E210"/>
  <c r="D210"/>
  <c r="F209"/>
  <c r="E209"/>
  <c r="D209"/>
  <c r="F208"/>
  <c r="E208"/>
  <c r="D208"/>
  <c r="F207"/>
  <c r="E207"/>
  <c r="D207"/>
  <c r="F206"/>
  <c r="E206"/>
  <c r="D206"/>
  <c r="F205"/>
  <c r="E205"/>
  <c r="D205"/>
  <c r="F204"/>
  <c r="E204"/>
  <c r="D204"/>
  <c r="F203"/>
  <c r="E203"/>
  <c r="D203"/>
  <c r="F202"/>
  <c r="E202"/>
  <c r="D202"/>
  <c r="F201"/>
  <c r="E201"/>
  <c r="D201"/>
  <c r="F200"/>
  <c r="E200"/>
  <c r="D200"/>
  <c r="F199"/>
  <c r="E199"/>
  <c r="D199"/>
  <c r="F198"/>
  <c r="E198"/>
  <c r="D198"/>
  <c r="F197"/>
  <c r="E197"/>
  <c r="D197"/>
  <c r="F196"/>
  <c r="E196"/>
  <c r="D196"/>
  <c r="F195"/>
  <c r="E195"/>
  <c r="D195"/>
  <c r="F194"/>
  <c r="E194"/>
  <c r="D194"/>
  <c r="F193"/>
  <c r="E193"/>
  <c r="D193"/>
  <c r="F192"/>
  <c r="E192"/>
  <c r="D192"/>
  <c r="F191"/>
  <c r="E191"/>
  <c r="D191"/>
  <c r="F190"/>
  <c r="E190"/>
  <c r="D190"/>
  <c r="F189"/>
  <c r="E189"/>
  <c r="D189"/>
  <c r="F188"/>
  <c r="E188"/>
  <c r="D188"/>
  <c r="F187"/>
  <c r="E187"/>
  <c r="D187"/>
  <c r="F186"/>
  <c r="E186"/>
  <c r="D186"/>
  <c r="F185"/>
  <c r="E185"/>
  <c r="D185"/>
  <c r="F184"/>
  <c r="E184"/>
  <c r="D184"/>
  <c r="F183"/>
  <c r="E183"/>
  <c r="D183"/>
  <c r="F182"/>
  <c r="E182"/>
  <c r="D182"/>
  <c r="F181"/>
  <c r="E181"/>
  <c r="D181"/>
  <c r="F180"/>
  <c r="E180"/>
  <c r="D180"/>
  <c r="F179"/>
  <c r="E179"/>
  <c r="D179"/>
  <c r="F178"/>
  <c r="E178"/>
  <c r="D178"/>
  <c r="F177"/>
  <c r="E177"/>
  <c r="D177"/>
  <c r="F176"/>
  <c r="E176"/>
  <c r="D176"/>
  <c r="F175"/>
  <c r="E175"/>
  <c r="D175"/>
  <c r="F174"/>
  <c r="E174"/>
  <c r="D174"/>
  <c r="F173"/>
  <c r="E173"/>
  <c r="D173"/>
  <c r="F172"/>
  <c r="E172"/>
  <c r="D172"/>
  <c r="F171"/>
  <c r="E171"/>
  <c r="D171"/>
  <c r="F170"/>
  <c r="E170"/>
  <c r="D170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F163"/>
  <c r="E163"/>
  <c r="D163"/>
  <c r="F162"/>
  <c r="E162"/>
  <c r="D162"/>
  <c r="F161"/>
  <c r="E161"/>
  <c r="D161"/>
  <c r="F160"/>
  <c r="E160"/>
  <c r="D160"/>
  <c r="F159"/>
  <c r="E159"/>
  <c r="D159"/>
  <c r="F158"/>
  <c r="E158"/>
  <c r="D158"/>
  <c r="F157"/>
  <c r="E157"/>
  <c r="D157"/>
  <c r="F156"/>
  <c r="E156"/>
  <c r="D156"/>
  <c r="F155"/>
  <c r="E155"/>
  <c r="D155"/>
  <c r="F154"/>
  <c r="E154"/>
  <c r="D154"/>
  <c r="F153"/>
  <c r="E153"/>
  <c r="D153"/>
  <c r="F152"/>
  <c r="E152"/>
  <c r="D152"/>
  <c r="F351" i="2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K10" i="3" l="1"/>
  <c r="F15" i="10"/>
  <c r="F2"/>
  <c r="B5" i="7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J9" a="1"/>
  <c r="J9" s="1"/>
  <c r="D8" i="14" s="1"/>
  <c r="N10" i="7" a="1"/>
  <c r="N10" s="1"/>
  <c r="H9" i="14" s="1"/>
  <c r="M10" i="2" a="1"/>
  <c r="M10" s="1"/>
  <c r="G54" i="14" s="1"/>
  <c r="L6" i="2" a="1"/>
  <c r="L6" s="1"/>
  <c r="F50" i="14" s="1"/>
  <c r="N10" i="2" a="1"/>
  <c r="N10" s="1"/>
  <c r="H54" i="14" s="1"/>
  <c r="J8" i="2" a="1"/>
  <c r="J8" s="1"/>
  <c r="O6" a="1"/>
  <c r="O6" s="1"/>
  <c r="I50" i="14" s="1"/>
  <c r="K6" i="2" a="1"/>
  <c r="K6" s="1"/>
  <c r="E50" i="14" s="1"/>
  <c r="O8" i="2" a="1"/>
  <c r="O8" s="1"/>
  <c r="I52" i="14" s="1"/>
  <c r="O5" i="2" a="1"/>
  <c r="O5" s="1"/>
  <c r="I49" i="14" s="1"/>
  <c r="O7" i="2" a="1"/>
  <c r="O7" s="1"/>
  <c r="I51" i="14" s="1"/>
  <c r="N6" i="2" a="1"/>
  <c r="N6" s="1"/>
  <c r="H50" i="14" s="1"/>
  <c r="J6" i="2" a="1"/>
  <c r="J6" s="1"/>
  <c r="D50" i="14" s="1"/>
  <c r="L10" i="2" a="1"/>
  <c r="L10" s="1"/>
  <c r="F54" i="14" s="1"/>
  <c r="M6" i="2" a="1"/>
  <c r="M6" s="1"/>
  <c r="G50" i="14" s="1"/>
  <c r="O10" i="2" a="1"/>
  <c r="O10" s="1"/>
  <c r="I54" i="14" s="1"/>
  <c r="N8" i="2" a="1"/>
  <c r="N8" s="1"/>
  <c r="H52" i="14" s="1"/>
  <c r="K10" i="2" a="1"/>
  <c r="K10" s="1"/>
  <c r="E54" i="14" s="1"/>
  <c r="M8" i="2" a="1"/>
  <c r="M8" s="1"/>
  <c r="G52" i="14" s="1"/>
  <c r="J10" i="2" a="1"/>
  <c r="J10" s="1"/>
  <c r="P10" s="1"/>
  <c r="L8" a="1"/>
  <c r="L8" s="1"/>
  <c r="F52" i="14" s="1"/>
  <c r="N7" i="2" a="1"/>
  <c r="N7" s="1"/>
  <c r="H51" i="14" s="1"/>
  <c r="K8" i="2" a="1"/>
  <c r="K8" s="1"/>
  <c r="E52" i="14" s="1"/>
  <c r="K7" i="2" a="1"/>
  <c r="K7" s="1"/>
  <c r="E51" i="14" s="1"/>
  <c r="O9" i="2" a="1"/>
  <c r="O9" s="1"/>
  <c r="I53" i="14" s="1"/>
  <c r="M7" i="2" a="1"/>
  <c r="M7" s="1"/>
  <c r="G51" i="14" s="1"/>
  <c r="N5" i="2" a="1"/>
  <c r="N5" s="1"/>
  <c r="H49" i="14" s="1"/>
  <c r="L7" i="2" a="1"/>
  <c r="L7" s="1"/>
  <c r="F51" i="14" s="1"/>
  <c r="M5" i="2" a="1"/>
  <c r="M5" s="1"/>
  <c r="G49" i="14" s="1"/>
  <c r="J5" i="2" a="1"/>
  <c r="J5" s="1"/>
  <c r="O4" a="1"/>
  <c r="O4" s="1"/>
  <c r="I48" i="14" s="1"/>
  <c r="J7" i="2" a="1"/>
  <c r="J7" s="1"/>
  <c r="D51" i="14" s="1"/>
  <c r="L5" i="2" a="1"/>
  <c r="L5" s="1"/>
  <c r="F49" i="14" s="1"/>
  <c r="N9" i="2" a="1"/>
  <c r="N9" s="1"/>
  <c r="H53" i="14" s="1"/>
  <c r="K5" i="2" a="1"/>
  <c r="K5" s="1"/>
  <c r="E49" i="14" s="1"/>
  <c r="M9" i="2" a="1"/>
  <c r="M9" s="1"/>
  <c r="G53" i="14" s="1"/>
  <c r="J9" i="2" a="1"/>
  <c r="J9" s="1"/>
  <c r="D53" i="14" s="1"/>
  <c r="K4" i="2" a="1"/>
  <c r="K4" s="1"/>
  <c r="E48" i="14" s="1"/>
  <c r="L9" i="2" a="1"/>
  <c r="L9" s="1"/>
  <c r="F53" i="14" s="1"/>
  <c r="N4" i="2" a="1"/>
  <c r="N4" s="1"/>
  <c r="H48" i="14" s="1"/>
  <c r="K9" i="2" a="1"/>
  <c r="K9" s="1"/>
  <c r="E53" i="14" s="1"/>
  <c r="L4" i="2" a="1"/>
  <c r="L4" s="1"/>
  <c r="F48" i="14" s="1"/>
  <c r="M4" i="2" a="1"/>
  <c r="M4" s="1"/>
  <c r="G48" i="14" s="1"/>
  <c r="J4" i="2" a="1"/>
  <c r="J4" s="1"/>
  <c r="D49" i="14"/>
  <c r="D52"/>
  <c r="M9" i="4" a="1"/>
  <c r="M9" s="1"/>
  <c r="G44" i="14" s="1"/>
  <c r="N8" i="4" a="1"/>
  <c r="N8" s="1"/>
  <c r="H43" i="14" s="1"/>
  <c r="J7" i="4" a="1"/>
  <c r="J7" s="1"/>
  <c r="D42" i="14" s="1"/>
  <c r="L6" i="4" a="1"/>
  <c r="L6" s="1"/>
  <c r="F41" i="14" s="1"/>
  <c r="K8" i="4" a="1"/>
  <c r="K8" s="1"/>
  <c r="E43" i="14" s="1"/>
  <c r="N7" i="4" a="1"/>
  <c r="N7" s="1"/>
  <c r="H42" i="14" s="1"/>
  <c r="K5" i="4" a="1"/>
  <c r="K5" s="1"/>
  <c r="E40" i="14" s="1"/>
  <c r="O10" i="4" a="1"/>
  <c r="O10" s="1"/>
  <c r="I45" i="14" s="1"/>
  <c r="O4" i="4" a="1"/>
  <c r="O4" s="1"/>
  <c r="I39" i="14" s="1"/>
  <c r="K4" i="4" a="1"/>
  <c r="K4" s="1"/>
  <c r="E39" i="14" s="1"/>
  <c r="L5" i="4" a="1"/>
  <c r="L5" s="1"/>
  <c r="F40" i="14" s="1"/>
  <c r="L7" i="4" a="1"/>
  <c r="L7" s="1"/>
  <c r="F42" i="14" s="1"/>
  <c r="O6" i="4" a="1"/>
  <c r="O6" s="1"/>
  <c r="I41" i="14" s="1"/>
  <c r="K6" i="4" a="1"/>
  <c r="K6" s="1"/>
  <c r="E41" i="14" s="1"/>
  <c r="N10" i="4" a="1"/>
  <c r="N10" s="1"/>
  <c r="H45" i="14" s="1"/>
  <c r="K10" i="4" a="1"/>
  <c r="K10" s="1"/>
  <c r="E45" i="14" s="1"/>
  <c r="M8" i="4" a="1"/>
  <c r="M8" s="1"/>
  <c r="G43" i="14" s="1"/>
  <c r="J8" i="4" a="1"/>
  <c r="J8" s="1"/>
  <c r="L9" a="1"/>
  <c r="L9" s="1"/>
  <c r="F44" i="14" s="1"/>
  <c r="N4" i="4" a="1"/>
  <c r="N4" s="1"/>
  <c r="H39" i="14" s="1"/>
  <c r="J4" i="4" a="1"/>
  <c r="J4" s="1"/>
  <c r="D39" i="14" s="1"/>
  <c r="M7" i="4" a="1"/>
  <c r="M7" s="1"/>
  <c r="G42" i="14" s="1"/>
  <c r="O5" i="4" a="1"/>
  <c r="O5" s="1"/>
  <c r="I40" i="14" s="1"/>
  <c r="M5" i="4" a="1"/>
  <c r="M5" s="1"/>
  <c r="G40" i="14" s="1"/>
  <c r="J5" i="4" a="1"/>
  <c r="J5" s="1"/>
  <c r="D40" i="14" s="1"/>
  <c r="N6" i="4" a="1"/>
  <c r="N6" s="1"/>
  <c r="H41" i="14" s="1"/>
  <c r="J10" i="4" a="1"/>
  <c r="J10" s="1"/>
  <c r="O9" a="1"/>
  <c r="O9" s="1"/>
  <c r="I44" i="14" s="1"/>
  <c r="M4" i="4" a="1"/>
  <c r="M4" s="1"/>
  <c r="G39" i="14" s="1"/>
  <c r="N5" i="4" a="1"/>
  <c r="N5" s="1"/>
  <c r="H40" i="14" s="1"/>
  <c r="M10" i="4" a="1"/>
  <c r="M10" s="1"/>
  <c r="G45" i="14" s="1"/>
  <c r="L8" i="4" a="1"/>
  <c r="L8" s="1"/>
  <c r="F43" i="14" s="1"/>
  <c r="K9" i="4" a="1"/>
  <c r="K9" s="1"/>
  <c r="E44" i="14" s="1"/>
  <c r="M6" i="4" a="1"/>
  <c r="M6" s="1"/>
  <c r="G41" i="14" s="1"/>
  <c r="J6" i="4" a="1"/>
  <c r="J6" s="1"/>
  <c r="L10" a="1"/>
  <c r="L10" s="1"/>
  <c r="F45" i="14" s="1"/>
  <c r="O8" i="4" a="1"/>
  <c r="O8" s="1"/>
  <c r="I43" i="14" s="1"/>
  <c r="N9" i="4" a="1"/>
  <c r="N9" s="1"/>
  <c r="H44" i="14" s="1"/>
  <c r="J9" i="4" a="1"/>
  <c r="J9" s="1"/>
  <c r="D44" i="14" s="1"/>
  <c r="L4" i="4" a="1"/>
  <c r="L4" s="1"/>
  <c r="F39" i="14" s="1"/>
  <c r="O7" i="4" a="1"/>
  <c r="O7" s="1"/>
  <c r="I42" i="14" s="1"/>
  <c r="K7" i="4" a="1"/>
  <c r="K7" s="1"/>
  <c r="E42" i="14" s="1"/>
  <c r="D43"/>
  <c r="M8" i="3" a="1"/>
  <c r="M8" s="1"/>
  <c r="G25" i="14" s="1"/>
  <c r="M6" i="3" a="1"/>
  <c r="M6" s="1"/>
  <c r="G23" i="14" s="1"/>
  <c r="J6" i="3" a="1"/>
  <c r="J6" s="1"/>
  <c r="J10" a="1"/>
  <c r="J10" s="1"/>
  <c r="D27" i="14" s="1"/>
  <c r="J4" i="3" a="1"/>
  <c r="J4" s="1"/>
  <c r="O5" a="1"/>
  <c r="O5" s="1"/>
  <c r="I22" i="14" s="1"/>
  <c r="N4" i="3" a="1"/>
  <c r="N4" s="1"/>
  <c r="H21" i="14" s="1"/>
  <c r="L9" i="3" a="1"/>
  <c r="L9" s="1"/>
  <c r="F26" i="14" s="1"/>
  <c r="L5" i="3" a="1"/>
  <c r="L5" s="1"/>
  <c r="F22" i="14" s="1"/>
  <c r="O7" i="3" a="1"/>
  <c r="O7" s="1"/>
  <c r="I24" i="14" s="1"/>
  <c r="L7" i="3" a="1"/>
  <c r="L7" s="1"/>
  <c r="F24" i="14" s="1"/>
  <c r="K7" i="3" a="1"/>
  <c r="K7" s="1"/>
  <c r="E24" i="14" s="1"/>
  <c r="L6" i="3" a="1"/>
  <c r="L6" s="1"/>
  <c r="F23" i="14" s="1"/>
  <c r="O10" i="3" a="1"/>
  <c r="O10" s="1"/>
  <c r="I27" i="14" s="1"/>
  <c r="O8" i="3" a="1"/>
  <c r="O8" s="1"/>
  <c r="I25" i="14" s="1"/>
  <c r="L8" i="3" a="1"/>
  <c r="L8" s="1"/>
  <c r="F25" i="14" s="1"/>
  <c r="K5" i="3" a="1"/>
  <c r="K5" s="1"/>
  <c r="E22" i="14" s="1"/>
  <c r="M4" i="3" a="1"/>
  <c r="M4" s="1"/>
  <c r="G21" i="14" s="1"/>
  <c r="O9" i="3" a="1"/>
  <c r="O9" s="1"/>
  <c r="I26" i="14" s="1"/>
  <c r="N7" i="3" a="1"/>
  <c r="N7" s="1"/>
  <c r="H24" i="14" s="1"/>
  <c r="J7" i="3" a="1"/>
  <c r="J7" s="1"/>
  <c r="O6" a="1"/>
  <c r="O6" s="1"/>
  <c r="I23" i="14" s="1"/>
  <c r="N10" i="3" a="1"/>
  <c r="N10" s="1"/>
  <c r="H27" i="14" s="1"/>
  <c r="L10" i="3" a="1"/>
  <c r="L10" s="1"/>
  <c r="F27" i="14" s="1"/>
  <c r="N8" i="3" a="1"/>
  <c r="N8" s="1"/>
  <c r="H25" i="14" s="1"/>
  <c r="K8" i="3" a="1"/>
  <c r="K8" s="1"/>
  <c r="E25" i="14" s="1"/>
  <c r="N5" i="3" a="1"/>
  <c r="N5" s="1"/>
  <c r="H22" i="14" s="1"/>
  <c r="J5" i="3" a="1"/>
  <c r="J5" s="1"/>
  <c r="D22" i="14" s="1"/>
  <c r="L4" i="3" a="1"/>
  <c r="L4" s="1"/>
  <c r="F21" i="14" s="1"/>
  <c r="N9" i="3" a="1"/>
  <c r="N9" s="1"/>
  <c r="H26" i="14" s="1"/>
  <c r="K9" i="3" a="1"/>
  <c r="K9" s="1"/>
  <c r="E26" i="14" s="1"/>
  <c r="M7" i="3" a="1"/>
  <c r="M7" s="1"/>
  <c r="G24" i="14" s="1"/>
  <c r="N6" i="3" a="1"/>
  <c r="N6" s="1"/>
  <c r="H23" i="14" s="1"/>
  <c r="K6" i="3" a="1"/>
  <c r="K6" s="1"/>
  <c r="E23" i="14" s="1"/>
  <c r="M10" i="3" a="1"/>
  <c r="M10" s="1"/>
  <c r="G27" i="14" s="1"/>
  <c r="E27"/>
  <c r="J8" i="3" a="1"/>
  <c r="J8" s="1"/>
  <c r="D25" i="14" s="1"/>
  <c r="M5" i="3" a="1"/>
  <c r="M5" s="1"/>
  <c r="G22" i="14" s="1"/>
  <c r="O4" i="3" a="1"/>
  <c r="O4" s="1"/>
  <c r="I21" i="14" s="1"/>
  <c r="K4" i="3" a="1"/>
  <c r="K4" s="1"/>
  <c r="E21" i="14" s="1"/>
  <c r="M9" i="3" a="1"/>
  <c r="M9" s="1"/>
  <c r="G26" i="14" s="1"/>
  <c r="J9" i="3" a="1"/>
  <c r="J9" s="1"/>
  <c r="D26" i="14" s="1"/>
  <c r="D21"/>
  <c r="D23"/>
  <c r="L4" i="5" a="1"/>
  <c r="L4" s="1"/>
  <c r="F12" i="14" s="1"/>
  <c r="J6" i="5" a="1"/>
  <c r="J6" s="1"/>
  <c r="J10" a="1"/>
  <c r="J10" s="1"/>
  <c r="J5" a="1"/>
  <c r="J5" s="1"/>
  <c r="N7" a="1"/>
  <c r="N7" s="1"/>
  <c r="H15" i="14" s="1"/>
  <c r="J7" i="5" a="1"/>
  <c r="J7" s="1"/>
  <c r="O10" a="1"/>
  <c r="O10" s="1"/>
  <c r="I18" i="14" s="1"/>
  <c r="K10" i="5" a="1"/>
  <c r="K10" s="1"/>
  <c r="E18" i="14" s="1"/>
  <c r="L8" i="5" a="1"/>
  <c r="L8" s="1"/>
  <c r="F16" i="14" s="1"/>
  <c r="M9" i="5" a="1"/>
  <c r="M9" s="1"/>
  <c r="G17" i="14" s="1"/>
  <c r="N4" i="5" a="1"/>
  <c r="N4" s="1"/>
  <c r="H12" i="14" s="1"/>
  <c r="J4" i="5" a="1"/>
  <c r="J4" s="1"/>
  <c r="O5" a="1"/>
  <c r="O5" s="1"/>
  <c r="I13" i="14" s="1"/>
  <c r="K5" i="5" a="1"/>
  <c r="K5" s="1"/>
  <c r="E13" i="14" s="1"/>
  <c r="L6" i="5" a="1"/>
  <c r="L6" s="1"/>
  <c r="F14" i="14" s="1"/>
  <c r="N10" i="5" a="1"/>
  <c r="N10" s="1"/>
  <c r="H18" i="14" s="1"/>
  <c r="K8" i="5" a="1"/>
  <c r="K8" s="1"/>
  <c r="E16" i="14" s="1"/>
  <c r="M4" i="5" a="1"/>
  <c r="M4" s="1"/>
  <c r="G12" i="14" s="1"/>
  <c r="K6" i="5" a="1"/>
  <c r="K6" s="1"/>
  <c r="E14" i="14" s="1"/>
  <c r="O7" i="5" a="1"/>
  <c r="O7" s="1"/>
  <c r="I15" i="14" s="1"/>
  <c r="K7" i="5" a="1"/>
  <c r="K7" s="1"/>
  <c r="E15" i="14" s="1"/>
  <c r="L10" i="5" a="1"/>
  <c r="L10" s="1"/>
  <c r="F18" i="14" s="1"/>
  <c r="M8" i="5" a="1"/>
  <c r="M8" s="1"/>
  <c r="G16" i="14" s="1"/>
  <c r="N9" i="5" a="1"/>
  <c r="N9" s="1"/>
  <c r="H17" i="14" s="1"/>
  <c r="J9" i="5" a="1"/>
  <c r="J9" s="1"/>
  <c r="O4" a="1"/>
  <c r="O4" s="1"/>
  <c r="I12" i="14" s="1"/>
  <c r="K4" i="5" a="1"/>
  <c r="K4" s="1"/>
  <c r="E12" i="14" s="1"/>
  <c r="L5" i="5" a="1"/>
  <c r="L5" s="1"/>
  <c r="F13" i="14" s="1"/>
  <c r="M6" i="5" a="1"/>
  <c r="M6" s="1"/>
  <c r="G14" i="14" s="1"/>
  <c r="M7" i="5" a="1"/>
  <c r="M7" s="1"/>
  <c r="G15" i="14" s="1"/>
  <c r="O8" i="5" a="1"/>
  <c r="O8" s="1"/>
  <c r="I16" i="14" s="1"/>
  <c r="L9" i="5" a="1"/>
  <c r="L9" s="1"/>
  <c r="F17" i="14" s="1"/>
  <c r="N5" i="5" a="1"/>
  <c r="N5" s="1"/>
  <c r="H13" i="14" s="1"/>
  <c r="O6" i="5" a="1"/>
  <c r="O6" s="1"/>
  <c r="I14" i="14" s="1"/>
  <c r="L7" i="5" a="1"/>
  <c r="L7" s="1"/>
  <c r="F15" i="14" s="1"/>
  <c r="M10" i="5" a="1"/>
  <c r="M10" s="1"/>
  <c r="G18" i="14" s="1"/>
  <c r="N8" i="5" a="1"/>
  <c r="N8" s="1"/>
  <c r="H16" i="14" s="1"/>
  <c r="J8" i="5" a="1"/>
  <c r="J8" s="1"/>
  <c r="O9" a="1"/>
  <c r="O9" s="1"/>
  <c r="I17" i="14" s="1"/>
  <c r="K9" i="5" a="1"/>
  <c r="K9" s="1"/>
  <c r="E17" i="14" s="1"/>
  <c r="M5" i="5" a="1"/>
  <c r="M5" s="1"/>
  <c r="G13" i="14" s="1"/>
  <c r="N6" i="5" a="1"/>
  <c r="N6" s="1"/>
  <c r="H14" i="14" s="1"/>
  <c r="M8" i="6" a="1"/>
  <c r="M8" s="1"/>
  <c r="G34" i="14" s="1"/>
  <c r="O5" i="6" a="1"/>
  <c r="O5" s="1"/>
  <c r="I31" i="14" s="1"/>
  <c r="M4" i="6" a="1"/>
  <c r="M4" s="1"/>
  <c r="G30" i="14" s="1"/>
  <c r="J10" i="6" a="1"/>
  <c r="J10" s="1"/>
  <c r="D36" i="14" s="1"/>
  <c r="L6" i="6" a="1"/>
  <c r="L6" s="1"/>
  <c r="F32" i="14" s="1"/>
  <c r="L8" i="6" a="1"/>
  <c r="L8" s="1"/>
  <c r="F34" i="14" s="1"/>
  <c r="N5" i="6" a="1"/>
  <c r="N5" s="1"/>
  <c r="H31" i="14" s="1"/>
  <c r="J5" i="6" a="1"/>
  <c r="J5" s="1"/>
  <c r="L4" a="1"/>
  <c r="L4" s="1"/>
  <c r="F30" i="14" s="1"/>
  <c r="K5" i="6" a="1"/>
  <c r="K5" s="1"/>
  <c r="E31" i="14" s="1"/>
  <c r="K10" i="6" a="1"/>
  <c r="K10" s="1"/>
  <c r="E36" i="14" s="1"/>
  <c r="O8" i="6" a="1"/>
  <c r="O8" s="1"/>
  <c r="I34" i="14" s="1"/>
  <c r="K8" i="6" a="1"/>
  <c r="K8" s="1"/>
  <c r="E34" i="14" s="1"/>
  <c r="M5" i="6" a="1"/>
  <c r="M5" s="1"/>
  <c r="G31" i="14" s="1"/>
  <c r="O4" i="6" a="1"/>
  <c r="O4" s="1"/>
  <c r="I30" i="14" s="1"/>
  <c r="N10" i="6" a="1"/>
  <c r="N10" s="1"/>
  <c r="H36" i="14" s="1"/>
  <c r="O10" i="6" a="1"/>
  <c r="O10" s="1"/>
  <c r="I36" i="14" s="1"/>
  <c r="N8" i="6" a="1"/>
  <c r="N8" s="1"/>
  <c r="H34" i="14" s="1"/>
  <c r="J8" i="6" a="1"/>
  <c r="J8" s="1"/>
  <c r="L5" a="1"/>
  <c r="L5" s="1"/>
  <c r="F31" i="14" s="1"/>
  <c r="N4" i="6" a="1"/>
  <c r="N4" s="1"/>
  <c r="H30" i="14" s="1"/>
  <c r="O6" i="6" a="1"/>
  <c r="O6" s="1"/>
  <c r="I32" i="14" s="1"/>
  <c r="O9" i="6" a="1"/>
  <c r="O9" s="1"/>
  <c r="I35" i="14" s="1"/>
  <c r="K6" i="6" a="1"/>
  <c r="K6" s="1"/>
  <c r="E32" i="14" s="1"/>
  <c r="K4" i="6" a="1"/>
  <c r="K4" s="1"/>
  <c r="E30" i="14" s="1"/>
  <c r="M10" i="6" a="1"/>
  <c r="M10" s="1"/>
  <c r="G36" i="14" s="1"/>
  <c r="N6" i="6" a="1"/>
  <c r="N6" s="1"/>
  <c r="H32" i="14" s="1"/>
  <c r="J4" i="6" a="1"/>
  <c r="J4" s="1"/>
  <c r="D30" i="14" s="1"/>
  <c r="L10" i="6" a="1"/>
  <c r="L10" s="1"/>
  <c r="F36" i="14" s="1"/>
  <c r="M6" i="6" a="1"/>
  <c r="M6" s="1"/>
  <c r="G32" i="14" s="1"/>
  <c r="L9" i="6" a="1"/>
  <c r="L9" s="1"/>
  <c r="F35" i="14" s="1"/>
  <c r="M9" i="6" a="1"/>
  <c r="M9" s="1"/>
  <c r="G35" i="14" s="1"/>
  <c r="J6" i="6" a="1"/>
  <c r="J6" s="1"/>
  <c r="D32" i="14" s="1"/>
  <c r="M7" i="6" a="1"/>
  <c r="M7" s="1"/>
  <c r="G33" i="14" s="1"/>
  <c r="O7" i="6" a="1"/>
  <c r="O7" s="1"/>
  <c r="I33" i="14" s="1"/>
  <c r="N9" i="6" a="1"/>
  <c r="N9" s="1"/>
  <c r="H35" i="14" s="1"/>
  <c r="J7" i="6" a="1"/>
  <c r="J7" s="1"/>
  <c r="K9" a="1"/>
  <c r="K9" s="1"/>
  <c r="E35" i="14" s="1"/>
  <c r="N7" i="6" a="1"/>
  <c r="N7" s="1"/>
  <c r="H33" i="14" s="1"/>
  <c r="L7" i="6" a="1"/>
  <c r="L7" s="1"/>
  <c r="F33" i="14" s="1"/>
  <c r="K7" i="6" a="1"/>
  <c r="K7" s="1"/>
  <c r="E33" i="14" s="1"/>
  <c r="J9" i="6" a="1"/>
  <c r="J9" s="1"/>
  <c r="D35" i="14" s="1"/>
  <c r="D34"/>
  <c r="K4" i="7" l="1" a="1"/>
  <c r="K4" s="1"/>
  <c r="E3" i="14" s="1"/>
  <c r="L5" i="7" a="1"/>
  <c r="L5" s="1"/>
  <c r="F4" i="14" s="1"/>
  <c r="O9" i="7" a="1"/>
  <c r="O9" s="1"/>
  <c r="I8" i="14" s="1"/>
  <c r="N8" i="7" a="1"/>
  <c r="N8" s="1"/>
  <c r="H7" i="14" s="1"/>
  <c r="M4" i="7" a="1"/>
  <c r="M4" s="1"/>
  <c r="G3" i="14" s="1"/>
  <c r="K10" i="7" a="1"/>
  <c r="K10" s="1"/>
  <c r="E9" i="14" s="1"/>
  <c r="P10" i="4"/>
  <c r="O10" i="7" a="1"/>
  <c r="O10" s="1"/>
  <c r="I9" i="14" s="1"/>
  <c r="M5" i="7" a="1"/>
  <c r="M5" s="1"/>
  <c r="G4" i="14" s="1"/>
  <c r="O8" i="7" a="1"/>
  <c r="O8" s="1"/>
  <c r="I7" i="14" s="1"/>
  <c r="D54"/>
  <c r="K54" s="1"/>
  <c r="P6" i="2"/>
  <c r="P8"/>
  <c r="P5"/>
  <c r="P4"/>
  <c r="P10" i="3"/>
  <c r="P4"/>
  <c r="P7"/>
  <c r="P5"/>
  <c r="P6"/>
  <c r="P8" i="4"/>
  <c r="P5"/>
  <c r="P4"/>
  <c r="P7"/>
  <c r="K39" i="14"/>
  <c r="P6" i="5"/>
  <c r="P8" i="6"/>
  <c r="P7"/>
  <c r="P5"/>
  <c r="K9" i="7" a="1"/>
  <c r="K9" s="1"/>
  <c r="E8" i="14" s="1"/>
  <c r="O7" i="7" a="1"/>
  <c r="O7" s="1"/>
  <c r="I6" i="14" s="1"/>
  <c r="M6" i="7" a="1"/>
  <c r="M6" s="1"/>
  <c r="G5" i="14" s="1"/>
  <c r="K7" i="7" a="1"/>
  <c r="K7" s="1"/>
  <c r="E6" i="14" s="1"/>
  <c r="J7" i="7" a="1"/>
  <c r="J7" s="1"/>
  <c r="M8" a="1"/>
  <c r="M8" s="1"/>
  <c r="G7" i="14" s="1"/>
  <c r="N9" i="7" a="1"/>
  <c r="N9" s="1"/>
  <c r="H8" i="14" s="1"/>
  <c r="O5" i="7" a="1"/>
  <c r="O5" s="1"/>
  <c r="I4" i="14" s="1"/>
  <c r="L10" i="7" a="1"/>
  <c r="L10" s="1"/>
  <c r="F9" i="14" s="1"/>
  <c r="N6" i="7" a="1"/>
  <c r="N6" s="1"/>
  <c r="H5" i="14" s="1"/>
  <c r="M9" i="7" a="1"/>
  <c r="M9" s="1"/>
  <c r="G8" i="14" s="1"/>
  <c r="M7" i="7" a="1"/>
  <c r="M7" s="1"/>
  <c r="G6" i="14" s="1"/>
  <c r="L6" i="7" a="1"/>
  <c r="L6" s="1"/>
  <c r="F5" i="14" s="1"/>
  <c r="K5" i="7" a="1"/>
  <c r="K5" s="1"/>
  <c r="E4" i="14" s="1"/>
  <c r="N5" i="7" a="1"/>
  <c r="N5" s="1"/>
  <c r="H4" i="14" s="1"/>
  <c r="J6" i="7" a="1"/>
  <c r="J6" s="1"/>
  <c r="K8" a="1"/>
  <c r="K8" s="1"/>
  <c r="E7" i="14" s="1"/>
  <c r="J8" i="7" a="1"/>
  <c r="J8" s="1"/>
  <c r="O6" a="1"/>
  <c r="O6" s="1"/>
  <c r="I5" i="14" s="1"/>
  <c r="L4" i="7" a="1"/>
  <c r="L4" s="1"/>
  <c r="F3" i="14" s="1"/>
  <c r="O4" i="7" a="1"/>
  <c r="O4" s="1"/>
  <c r="I3" i="14" s="1"/>
  <c r="N4" i="7" a="1"/>
  <c r="N4" s="1"/>
  <c r="H3" i="14" s="1"/>
  <c r="J5" i="7" a="1"/>
  <c r="J5" s="1"/>
  <c r="L8" a="1"/>
  <c r="L8" s="1"/>
  <c r="F7" i="14" s="1"/>
  <c r="N7" i="7" a="1"/>
  <c r="N7" s="1"/>
  <c r="H6" i="14" s="1"/>
  <c r="K6" i="7" a="1"/>
  <c r="K6" s="1"/>
  <c r="E5" i="14" s="1"/>
  <c r="J10" i="7" a="1"/>
  <c r="J10" s="1"/>
  <c r="M10" a="1"/>
  <c r="M10" s="1"/>
  <c r="G9" i="14" s="1"/>
  <c r="J4" i="7" a="1"/>
  <c r="J4" s="1"/>
  <c r="L9" a="1"/>
  <c r="L9" s="1"/>
  <c r="F8" i="14" s="1"/>
  <c r="L7" i="7" a="1"/>
  <c r="L7" s="1"/>
  <c r="F6" i="14" s="1"/>
  <c r="P9" i="2"/>
  <c r="D24" i="14"/>
  <c r="K24" s="1"/>
  <c r="P7" i="2"/>
  <c r="D31" i="14"/>
  <c r="K31" s="1"/>
  <c r="P10" i="6"/>
  <c r="P4"/>
  <c r="D48" i="14"/>
  <c r="J48" s="1"/>
  <c r="J53"/>
  <c r="K53"/>
  <c r="J52"/>
  <c r="K52"/>
  <c r="K51"/>
  <c r="J51"/>
  <c r="J50"/>
  <c r="K50"/>
  <c r="J49"/>
  <c r="K49"/>
  <c r="D45"/>
  <c r="K45" s="1"/>
  <c r="J39"/>
  <c r="P9" i="4"/>
  <c r="D41" i="14"/>
  <c r="P6" i="4"/>
  <c r="K43" i="14"/>
  <c r="J43"/>
  <c r="K40"/>
  <c r="J40"/>
  <c r="J44"/>
  <c r="K44"/>
  <c r="K42"/>
  <c r="J42"/>
  <c r="P6" i="6"/>
  <c r="K36" i="14"/>
  <c r="J36"/>
  <c r="P9" i="3"/>
  <c r="P8"/>
  <c r="J23" i="14"/>
  <c r="K23"/>
  <c r="J21"/>
  <c r="K21"/>
  <c r="K27"/>
  <c r="J27"/>
  <c r="K26"/>
  <c r="J26"/>
  <c r="J25"/>
  <c r="K25"/>
  <c r="J22"/>
  <c r="K22"/>
  <c r="D14"/>
  <c r="J14" s="1"/>
  <c r="D12"/>
  <c r="P4" i="5"/>
  <c r="D13" i="14"/>
  <c r="P5" i="5"/>
  <c r="D18" i="14"/>
  <c r="P10" i="5"/>
  <c r="P8"/>
  <c r="D16" i="14"/>
  <c r="D15"/>
  <c r="P7" i="5"/>
  <c r="D17" i="14"/>
  <c r="P9" i="5"/>
  <c r="D33" i="14"/>
  <c r="J33" s="1"/>
  <c r="P9" i="6"/>
  <c r="K32" i="14"/>
  <c r="J32"/>
  <c r="J30"/>
  <c r="K30"/>
  <c r="K34"/>
  <c r="J34"/>
  <c r="J35"/>
  <c r="K35"/>
  <c r="K8" l="1"/>
  <c r="J54"/>
  <c r="K14"/>
  <c r="J31"/>
  <c r="J8"/>
  <c r="P6" i="7"/>
  <c r="D5" i="14"/>
  <c r="D9"/>
  <c r="P10" i="7"/>
  <c r="D4" i="14"/>
  <c r="P5" i="7"/>
  <c r="P8"/>
  <c r="D7" i="14"/>
  <c r="P4" i="7"/>
  <c r="D3" i="14"/>
  <c r="D6"/>
  <c r="P7" i="7"/>
  <c r="P9"/>
  <c r="J24" i="14"/>
  <c r="J45"/>
  <c r="K33"/>
  <c r="K48"/>
  <c r="K41"/>
  <c r="J41"/>
  <c r="J13"/>
  <c r="K13"/>
  <c r="K17"/>
  <c r="J17"/>
  <c r="P8" s="1"/>
  <c r="K15"/>
  <c r="J15"/>
  <c r="J18"/>
  <c r="K18"/>
  <c r="J16"/>
  <c r="K16"/>
  <c r="K12"/>
  <c r="J12"/>
  <c r="K7" l="1"/>
  <c r="J7"/>
  <c r="P7" s="1"/>
  <c r="K6"/>
  <c r="J6"/>
  <c r="P5" s="1"/>
  <c r="K9"/>
  <c r="J9"/>
  <c r="P9" s="1"/>
  <c r="J3"/>
  <c r="P4" s="1"/>
  <c r="K3"/>
  <c r="J5"/>
  <c r="P3" s="1"/>
  <c r="K5"/>
  <c r="K4"/>
  <c r="J4"/>
  <c r="P6" s="1"/>
  <c r="Q8"/>
  <c r="Q6" l="1"/>
  <c r="Q5"/>
  <c r="Q7"/>
  <c r="Q9"/>
  <c r="Q3"/>
  <c r="Q4"/>
</calcChain>
</file>

<file path=xl/sharedStrings.xml><?xml version="1.0" encoding="utf-8"?>
<sst xmlns="http://schemas.openxmlformats.org/spreadsheetml/2006/main" count="2539" uniqueCount="584">
  <si>
    <t>Number</t>
  </si>
  <si>
    <t>Name</t>
  </si>
  <si>
    <t>Time</t>
  </si>
  <si>
    <t>Event</t>
  </si>
  <si>
    <t>Pos</t>
  </si>
  <si>
    <t>Age</t>
  </si>
  <si>
    <t>Team</t>
  </si>
  <si>
    <t>Minor Girls</t>
  </si>
  <si>
    <t>Minor Boys</t>
  </si>
  <si>
    <t>Junior Girls</t>
  </si>
  <si>
    <t>Junior Boys</t>
  </si>
  <si>
    <t>Inter Girls</t>
  </si>
  <si>
    <t>Inter Boys</t>
  </si>
  <si>
    <t>Staffs</t>
  </si>
  <si>
    <t>West Mids</t>
  </si>
  <si>
    <t>MG</t>
  </si>
  <si>
    <t>Results</t>
  </si>
  <si>
    <t>Position</t>
  </si>
  <si>
    <t>Cheshire</t>
  </si>
  <si>
    <t>Shropshire</t>
  </si>
  <si>
    <t>Surrey</t>
  </si>
  <si>
    <t>Warwickshire</t>
  </si>
  <si>
    <t>MB</t>
  </si>
  <si>
    <t>JG</t>
  </si>
  <si>
    <t>JB</t>
  </si>
  <si>
    <t>IG</t>
  </si>
  <si>
    <t>IB</t>
  </si>
  <si>
    <t>NB. Top 6 runners for each county for results</t>
  </si>
  <si>
    <t>Cumbria</t>
  </si>
  <si>
    <t>County</t>
  </si>
  <si>
    <t>total</t>
  </si>
  <si>
    <t xml:space="preserve">First 6 Runners </t>
  </si>
  <si>
    <t>TEAM RESULT</t>
  </si>
  <si>
    <t>MINOR GIRLS</t>
  </si>
  <si>
    <t>must have 6 finishers for each race to be eligible</t>
  </si>
  <si>
    <t>runner count</t>
  </si>
  <si>
    <t>JUNIOR  GIRLS</t>
  </si>
  <si>
    <t>INTER  GIRLS</t>
  </si>
  <si>
    <t>MINOR BOYS</t>
  </si>
  <si>
    <t>JUNIOR BOYS</t>
  </si>
  <si>
    <t>INTER BOYS</t>
  </si>
  <si>
    <t>points</t>
  </si>
  <si>
    <t>Alice Gale</t>
  </si>
  <si>
    <t>Annabelle Bygrave</t>
  </si>
  <si>
    <t>Amelia Wilson</t>
  </si>
  <si>
    <t>Beatrice Taylor</t>
  </si>
  <si>
    <t>Charlotte Moran</t>
  </si>
  <si>
    <t>Emily Stockton</t>
  </si>
  <si>
    <t>Emma Holmes</t>
  </si>
  <si>
    <t>Florence Brazier</t>
  </si>
  <si>
    <t>Jessica Hennessy</t>
  </si>
  <si>
    <t>Hope Smith</t>
  </si>
  <si>
    <t>Maria Mignon</t>
  </si>
  <si>
    <t>Scarlett Stapleton</t>
  </si>
  <si>
    <t>Yasmin Tang</t>
  </si>
  <si>
    <t>Carys Roberts</t>
  </si>
  <si>
    <t>Maddie Hutton</t>
  </si>
  <si>
    <t>Sarah Smith</t>
  </si>
  <si>
    <t>Sophie Rylance</t>
  </si>
  <si>
    <t>Grace Monkhouse</t>
  </si>
  <si>
    <t>Elise Tallon</t>
  </si>
  <si>
    <t>Jessica Bailey</t>
  </si>
  <si>
    <t>Rosie Murray</t>
  </si>
  <si>
    <t>Scarlett Banks</t>
  </si>
  <si>
    <t>Aria  Aberley-Barker</t>
  </si>
  <si>
    <t>Niamh Bould</t>
  </si>
  <si>
    <t>Brooke Burton</t>
  </si>
  <si>
    <t>Natasha Lee</t>
  </si>
  <si>
    <t>Lottie McClaren</t>
  </si>
  <si>
    <t>Grace Brookes</t>
  </si>
  <si>
    <t>Abbie Pendlebury</t>
  </si>
  <si>
    <t>Sacha  Bailey</t>
  </si>
  <si>
    <t>Jasmin Shiramba</t>
  </si>
  <si>
    <t>Charlotte Burton-Rowe</t>
  </si>
  <si>
    <t>Phoebe O'Connor</t>
  </si>
  <si>
    <t>Lottie McMurray</t>
  </si>
  <si>
    <t>Lucy Brownsword</t>
  </si>
  <si>
    <t>Harriet Wiltshire</t>
  </si>
  <si>
    <t>Poppy Martin</t>
  </si>
  <si>
    <t>Holly Perks</t>
  </si>
  <si>
    <t>Anna Bloomfield</t>
  </si>
  <si>
    <t>Amelia Smith</t>
  </si>
  <si>
    <t>Riona Stockley</t>
  </si>
  <si>
    <t>Leah Miles</t>
  </si>
  <si>
    <t>Evie Denton</t>
  </si>
  <si>
    <t xml:space="preserve">Poppy Wells </t>
  </si>
  <si>
    <t>Izzy Ford</t>
  </si>
  <si>
    <t>Olivia Calvo</t>
  </si>
  <si>
    <t>Erin Scott Nelson</t>
  </si>
  <si>
    <t xml:space="preserve">Charlotte Hosp </t>
  </si>
  <si>
    <t>Leah Bowen</t>
  </si>
  <si>
    <t>Tulah Searle</t>
  </si>
  <si>
    <t>Abigail Skinner</t>
  </si>
  <si>
    <t>Alex Wylie</t>
  </si>
  <si>
    <t>Poppy Fox-Rowe</t>
  </si>
  <si>
    <t>Amelia Wiggin</t>
  </si>
  <si>
    <t>Rosie Barker</t>
  </si>
  <si>
    <t>Holly Newton</t>
  </si>
  <si>
    <t>Olivia Clayton</t>
  </si>
  <si>
    <t>Hannah Cooper</t>
  </si>
  <si>
    <t>Molly Bullock</t>
  </si>
  <si>
    <t>Grace Darcy</t>
  </si>
  <si>
    <t>Anna Beckett</t>
  </si>
  <si>
    <t>Mante Nausedaite</t>
  </si>
  <si>
    <t>Charlotte Prince</t>
  </si>
  <si>
    <t>Megan Nicklin</t>
  </si>
  <si>
    <t>Lola-May Smeulders</t>
  </si>
  <si>
    <t>Martha Wood</t>
  </si>
  <si>
    <t>Mya Woodward</t>
  </si>
  <si>
    <t>Paige Albutt</t>
  </si>
  <si>
    <t>Lola Orton</t>
  </si>
  <si>
    <t>Emma Seeney</t>
  </si>
  <si>
    <t>Giorgia Dalley</t>
  </si>
  <si>
    <t>Isobel Hall</t>
  </si>
  <si>
    <t>Isabelle Mason</t>
  </si>
  <si>
    <t>Grace Marnell</t>
  </si>
  <si>
    <t>Lily-Rose Harris</t>
  </si>
  <si>
    <t>Evie Tromans</t>
  </si>
  <si>
    <t>Ava Byrne</t>
  </si>
  <si>
    <t>Anna Harris</t>
  </si>
  <si>
    <t>Emily Bevan</t>
  </si>
  <si>
    <t>Faye Conboy</t>
  </si>
  <si>
    <t>Grace Rose</t>
  </si>
  <si>
    <t>Jodie Fowler</t>
  </si>
  <si>
    <t>Libby Greeney</t>
  </si>
  <si>
    <t>Olivia Fowler</t>
  </si>
  <si>
    <t>Ruby Spencer</t>
  </si>
  <si>
    <t>Sophie Grainger</t>
  </si>
  <si>
    <t>Thea Smith</t>
  </si>
  <si>
    <t>Emily Swarbrick</t>
  </si>
  <si>
    <t>Martha Richards</t>
  </si>
  <si>
    <t>Lizzie Pawson</t>
  </si>
  <si>
    <t>Olesia Winder</t>
  </si>
  <si>
    <t>Laura Brown</t>
  </si>
  <si>
    <t>Gemma Odowd</t>
  </si>
  <si>
    <t>Lucy Richardson</t>
  </si>
  <si>
    <t>Sian Duval</t>
  </si>
  <si>
    <t>Grace Smith</t>
  </si>
  <si>
    <t>Emily Pearce</t>
  </si>
  <si>
    <t>Olivia Brown</t>
  </si>
  <si>
    <t>Millie Holding</t>
  </si>
  <si>
    <t>Libby Andrzejewski</t>
  </si>
  <si>
    <t>Tegan Vickery</t>
  </si>
  <si>
    <t>Olivia Gregory</t>
  </si>
  <si>
    <t>Kayleigh Goodwin</t>
  </si>
  <si>
    <t>Erin Wellington</t>
  </si>
  <si>
    <t>Katie Bunyard</t>
  </si>
  <si>
    <t>Tabitha Welsh</t>
  </si>
  <si>
    <t>Eliza Sutton</t>
  </si>
  <si>
    <t>Jemima Bowen</t>
  </si>
  <si>
    <t>Lois Ashcroft</t>
  </si>
  <si>
    <t>Ellen Weir</t>
  </si>
  <si>
    <t>Kiara Valkenburg</t>
  </si>
  <si>
    <t>Sadie Harris</t>
  </si>
  <si>
    <t>Sophie Lomas</t>
  </si>
  <si>
    <t>Sophia Lorke</t>
  </si>
  <si>
    <t>Millie Henson</t>
  </si>
  <si>
    <t>Pippa Roessler</t>
  </si>
  <si>
    <t>Susannah Lecoutre</t>
  </si>
  <si>
    <t>Ellen Taylor</t>
  </si>
  <si>
    <t>Tally Smji-James</t>
  </si>
  <si>
    <t>Abi Hamer</t>
  </si>
  <si>
    <t>Melanie Gould</t>
  </si>
  <si>
    <t>Ellie Deaner</t>
  </si>
  <si>
    <t>Molly Mackenzie</t>
  </si>
  <si>
    <t>Sophie Smart</t>
  </si>
  <si>
    <t>Libbie Price</t>
  </si>
  <si>
    <t>Trinity McCleary</t>
  </si>
  <si>
    <t>Grace Golinski</t>
  </si>
  <si>
    <t>Emily Lovett</t>
  </si>
  <si>
    <t>Molly Minshull</t>
  </si>
  <si>
    <t>Rebecca Morrison</t>
  </si>
  <si>
    <t>Erin Darcy</t>
  </si>
  <si>
    <t>Rosie Cherry</t>
  </si>
  <si>
    <t>Kara Ingram</t>
  </si>
  <si>
    <t>Beth Dyall</t>
  </si>
  <si>
    <t>Lucy Carey</t>
  </si>
  <si>
    <t>Abbie Llewelyn</t>
  </si>
  <si>
    <t>Elisabeth Marshall</t>
  </si>
  <si>
    <t>Eloise Green</t>
  </si>
  <si>
    <t>Alex Westbury</t>
  </si>
  <si>
    <t>Eleanor Stark</t>
  </si>
  <si>
    <t>Rosa Shadforth-Groucutt</t>
  </si>
  <si>
    <t>Jessie Walker</t>
  </si>
  <si>
    <t>Phoebe Clark</t>
  </si>
  <si>
    <t>Lucy Green</t>
  </si>
  <si>
    <t>Joanna Minshull</t>
  </si>
  <si>
    <t>Leila Rahmati</t>
  </si>
  <si>
    <t>Amy Johnson</t>
  </si>
  <si>
    <t>Alicia Kenwright</t>
  </si>
  <si>
    <t>Eden Odea</t>
  </si>
  <si>
    <t>Holly Smith</t>
  </si>
  <si>
    <t>Lucy Smith</t>
  </si>
  <si>
    <t>Lauren Robinson</t>
  </si>
  <si>
    <t>Mia Esthope</t>
  </si>
  <si>
    <t>Ruby Frankland</t>
  </si>
  <si>
    <t>Chloe Rylance</t>
  </si>
  <si>
    <t>Annie Bell</t>
  </si>
  <si>
    <t>Katie Russel</t>
  </si>
  <si>
    <t>Ella Semple</t>
  </si>
  <si>
    <t>Josie Nelson</t>
  </si>
  <si>
    <t>Eden Schiller</t>
  </si>
  <si>
    <t>Thando Hart</t>
  </si>
  <si>
    <t>Misha Twardochleb</t>
  </si>
  <si>
    <t>Molly Williams</t>
  </si>
  <si>
    <t>Elizabeth Clarkson</t>
  </si>
  <si>
    <t>Charlotte Moore</t>
  </si>
  <si>
    <t>Scarlett Cotton</t>
  </si>
  <si>
    <t>Nadine Tomkinson</t>
  </si>
  <si>
    <t>Isobel Stockley</t>
  </si>
  <si>
    <t>Isobel Penniceard</t>
  </si>
  <si>
    <t>Martha Collings</t>
  </si>
  <si>
    <t>Ellie Sakaria</t>
  </si>
  <si>
    <t>Maddy Pullen</t>
  </si>
  <si>
    <t>Emelye Kenyon-Brown</t>
  </si>
  <si>
    <t>Katheryn Beckett</t>
  </si>
  <si>
    <t>Charlotte Griffiths</t>
  </si>
  <si>
    <t xml:space="preserve">Lucy Broderick </t>
  </si>
  <si>
    <t>Georgie Campbell</t>
  </si>
  <si>
    <t>Imogen Sheppard</t>
  </si>
  <si>
    <t>Ellie Bryan</t>
  </si>
  <si>
    <t>Rosie Cale</t>
  </si>
  <si>
    <t>Daisy Musk</t>
  </si>
  <si>
    <t>Abbie Wootton</t>
  </si>
  <si>
    <t>Georgina Hurt</t>
  </si>
  <si>
    <t>Daisy Nicolle</t>
  </si>
  <si>
    <t>Megan Taylor</t>
  </si>
  <si>
    <t>Lydia Silk</t>
  </si>
  <si>
    <t>Freya Bennett</t>
  </si>
  <si>
    <t>Savannah Causer</t>
  </si>
  <si>
    <t>Chloe Pettitt</t>
  </si>
  <si>
    <t>Amy Wood</t>
  </si>
  <si>
    <t>Heidi Rhodes-James</t>
  </si>
  <si>
    <t>Bobbie Clisham</t>
  </si>
  <si>
    <t>Maria Calleia</t>
  </si>
  <si>
    <t>Amelie Jones</t>
  </si>
  <si>
    <t>Holly Sides</t>
  </si>
  <si>
    <t>Isha Shrivastava</t>
  </si>
  <si>
    <t>Grace Slater</t>
  </si>
  <si>
    <t>Helena Mole</t>
  </si>
  <si>
    <t>Haruto Greenland</t>
  </si>
  <si>
    <t>Philip Goodfellow</t>
  </si>
  <si>
    <t>Ben Crane</t>
  </si>
  <si>
    <t>Kacper Mikulski</t>
  </si>
  <si>
    <t>Jake Purdie</t>
  </si>
  <si>
    <t>Hayden Blunn</t>
  </si>
  <si>
    <t>Thomas Stokes</t>
  </si>
  <si>
    <t>William Raybould</t>
  </si>
  <si>
    <t>Benjamin Holmes</t>
  </si>
  <si>
    <t>Aadi Whitlock</t>
  </si>
  <si>
    <t>Rufus Taylor</t>
  </si>
  <si>
    <t>Joshua Williamson</t>
  </si>
  <si>
    <t>Isaac Leydon</t>
  </si>
  <si>
    <t>Harry Godwin</t>
  </si>
  <si>
    <t>Freddie Cushen</t>
  </si>
  <si>
    <t>Ben Fisher</t>
  </si>
  <si>
    <t>Oliver Ibbotson</t>
  </si>
  <si>
    <t>Sam Williamson</t>
  </si>
  <si>
    <t>Zak Dean</t>
  </si>
  <si>
    <t>Marcus Trevithick</t>
  </si>
  <si>
    <t>Thomas Renwick</t>
  </si>
  <si>
    <t>Hector Westmorland-Nicholson</t>
  </si>
  <si>
    <t>Edward Sargent</t>
  </si>
  <si>
    <t>Fin Logue</t>
  </si>
  <si>
    <t>Mason Mcaneney</t>
  </si>
  <si>
    <t>Oliver Smith</t>
  </si>
  <si>
    <t>Joseph Rigby</t>
  </si>
  <si>
    <t>Jack Dixon</t>
  </si>
  <si>
    <t>Harry Ewbank</t>
  </si>
  <si>
    <t>Daniel Knott</t>
  </si>
  <si>
    <t>Finley Carruthers</t>
  </si>
  <si>
    <t>Zane Alderson</t>
  </si>
  <si>
    <t>Tom Wilson</t>
  </si>
  <si>
    <t xml:space="preserve">Harry Young </t>
  </si>
  <si>
    <t>Callum Hills</t>
  </si>
  <si>
    <t>Thomas Erskine</t>
  </si>
  <si>
    <t>Jamie Hobday</t>
  </si>
  <si>
    <t>Ben Woodfine</t>
  </si>
  <si>
    <t>Sam Johnston</t>
  </si>
  <si>
    <t>Henry McDonald</t>
  </si>
  <si>
    <t>Toby Earl</t>
  </si>
  <si>
    <t>Hayden Ashworth</t>
  </si>
  <si>
    <t>Felix Welsh</t>
  </si>
  <si>
    <t>Gus Lewis</t>
  </si>
  <si>
    <t>Jake Valkenburg</t>
  </si>
  <si>
    <t>Hayden Gale</t>
  </si>
  <si>
    <t>Matthew Pickering</t>
  </si>
  <si>
    <t>Ned Rose</t>
  </si>
  <si>
    <t>Spencer Corder</t>
  </si>
  <si>
    <t>Oliver Crofts</t>
  </si>
  <si>
    <t>Tyler Jacobs</t>
  </si>
  <si>
    <t>Oscar Golinski</t>
  </si>
  <si>
    <t>Adam Taylor</t>
  </si>
  <si>
    <t>Reuben Fearns</t>
  </si>
  <si>
    <t>Luke McClafferty</t>
  </si>
  <si>
    <t>Corey Smith</t>
  </si>
  <si>
    <t>Jack Hiatt</t>
  </si>
  <si>
    <t>Toby Wooton</t>
  </si>
  <si>
    <t>Toby Nelson</t>
  </si>
  <si>
    <t>Jack O'Leary</t>
  </si>
  <si>
    <t>George Elwell</t>
  </si>
  <si>
    <t>Ethan Cook</t>
  </si>
  <si>
    <t>Jack Potter</t>
  </si>
  <si>
    <t>Thomas Harris</t>
  </si>
  <si>
    <t>Hayden North</t>
  </si>
  <si>
    <t>Daniel Jones</t>
  </si>
  <si>
    <t>Morgan Hill</t>
  </si>
  <si>
    <t>Giacomo MacGibbon</t>
  </si>
  <si>
    <t>Josh Murtagh</t>
  </si>
  <si>
    <t>James Phillips</t>
  </si>
  <si>
    <t>Oliver Hallam</t>
  </si>
  <si>
    <t>Kieran Cortese</t>
  </si>
  <si>
    <t>James Doorbar</t>
  </si>
  <si>
    <t>Elliott Davies Hayes</t>
  </si>
  <si>
    <t>Alex Bennett</t>
  </si>
  <si>
    <t>Joseph Hancock</t>
  </si>
  <si>
    <t>Lewis Edwards</t>
  </si>
  <si>
    <t>Thomas Roberts</t>
  </si>
  <si>
    <t>Jacob Hamman</t>
  </si>
  <si>
    <t>James Knockton</t>
  </si>
  <si>
    <t>Freddy Woodfine</t>
  </si>
  <si>
    <t>Callum Bushell</t>
  </si>
  <si>
    <t>Ewan McNab</t>
  </si>
  <si>
    <t>Ted Bolton</t>
  </si>
  <si>
    <t>Oliver Bradley</t>
  </si>
  <si>
    <t>William Ashfield</t>
  </si>
  <si>
    <t>Isaac Tait</t>
  </si>
  <si>
    <t>Jake Wilson</t>
  </si>
  <si>
    <t>Oliver Atkinson</t>
  </si>
  <si>
    <t>Ben Hamilton Ryan</t>
  </si>
  <si>
    <t>Jamie Richardson</t>
  </si>
  <si>
    <t>Shaun Jones</t>
  </si>
  <si>
    <t>Ben Dunn</t>
  </si>
  <si>
    <t>Fraser Sproul</t>
  </si>
  <si>
    <t>Ollie Sanders</t>
  </si>
  <si>
    <t>Sonny Ashton Fitch</t>
  </si>
  <si>
    <t>Daniel Sanderson</t>
  </si>
  <si>
    <t>John Egner</t>
  </si>
  <si>
    <t>Kian Makar</t>
  </si>
  <si>
    <t>Freddie Hill</t>
  </si>
  <si>
    <t>Thomas Brailsford</t>
  </si>
  <si>
    <t>Rudi Morrell</t>
  </si>
  <si>
    <t>Theo Williams</t>
  </si>
  <si>
    <t>Edward Enser</t>
  </si>
  <si>
    <t>Felix Vaughan</t>
  </si>
  <si>
    <t>Michael Garr</t>
  </si>
  <si>
    <t>Miles Brown</t>
  </si>
  <si>
    <t>Brandan Morrell</t>
  </si>
  <si>
    <t>James Winship</t>
  </si>
  <si>
    <t>Michael Naisby</t>
  </si>
  <si>
    <t>Theo Cheshire</t>
  </si>
  <si>
    <t>Dillon Quirici</t>
  </si>
  <si>
    <t>Oliver Emment</t>
  </si>
  <si>
    <t>Ben Carpenter</t>
  </si>
  <si>
    <t>Jai Sispal</t>
  </si>
  <si>
    <t>Joshua Mitchell</t>
  </si>
  <si>
    <t>Samuel Crouchley</t>
  </si>
  <si>
    <t>James Stretton</t>
  </si>
  <si>
    <t>Henry Woodward</t>
  </si>
  <si>
    <t>Ben Carroll</t>
  </si>
  <si>
    <t>Adam farrow</t>
  </si>
  <si>
    <t>Robert Currie</t>
  </si>
  <si>
    <t>Isaac Searle</t>
  </si>
  <si>
    <t>Tomas Russell</t>
  </si>
  <si>
    <t>Dominic Evans</t>
  </si>
  <si>
    <t>Jamie Robinson</t>
  </si>
  <si>
    <t>Cameron Black</t>
  </si>
  <si>
    <t>Christopher Hunt</t>
  </si>
  <si>
    <t>Sam Yates</t>
  </si>
  <si>
    <t>Sam Mannings</t>
  </si>
  <si>
    <t>Alex Veloso</t>
  </si>
  <si>
    <t>Owen Jinks</t>
  </si>
  <si>
    <t>Daniel Steventon-Box</t>
  </si>
  <si>
    <t>Ryan Hand</t>
  </si>
  <si>
    <t>George Hope</t>
  </si>
  <si>
    <t>Joseph Masterson</t>
  </si>
  <si>
    <t>Thomas Bentley</t>
  </si>
  <si>
    <t>Matthew Hart</t>
  </si>
  <si>
    <t>Ben Frost</t>
  </si>
  <si>
    <t>Yusuf Skinner</t>
  </si>
  <si>
    <t>James Dunleavy</t>
  </si>
  <si>
    <t>Connor Keane</t>
  </si>
  <si>
    <t>John Gornall</t>
  </si>
  <si>
    <t>Raif Serif</t>
  </si>
  <si>
    <t>Joe Buckley</t>
  </si>
  <si>
    <t>Matthew Douglas</t>
  </si>
  <si>
    <t>Luke Charlton</t>
  </si>
  <si>
    <t>Sion Roberts</t>
  </si>
  <si>
    <t>Aaron Doyle</t>
  </si>
  <si>
    <t>Sonny Dean</t>
  </si>
  <si>
    <t>William McKay</t>
  </si>
  <si>
    <t>Harry Bachofner</t>
  </si>
  <si>
    <t>Jack Farrall</t>
  </si>
  <si>
    <t>Ben Webb</t>
  </si>
  <si>
    <t>Jamie Monks</t>
  </si>
  <si>
    <t>Ben Edmondson</t>
  </si>
  <si>
    <t>Thomas Marshall</t>
  </si>
  <si>
    <t>Toby Winward</t>
  </si>
  <si>
    <t>Jacob Smith</t>
  </si>
  <si>
    <t>Charlie Krammer</t>
  </si>
  <si>
    <t>Theo Lewis</t>
  </si>
  <si>
    <t>Cameron Enser</t>
  </si>
  <si>
    <t>Nicholas Smith</t>
  </si>
  <si>
    <t>Dylan Spencer</t>
  </si>
  <si>
    <t>Elliot Pocock</t>
  </si>
  <si>
    <t>Oscar Millard</t>
  </si>
  <si>
    <t>Louis McLeod</t>
  </si>
  <si>
    <t>Olly Wilson</t>
  </si>
  <si>
    <t>Cian McKeaney</t>
  </si>
  <si>
    <t>Cian Hutton</t>
  </si>
  <si>
    <t>Ty Adkins</t>
  </si>
  <si>
    <t>Cameron Williams Stein</t>
  </si>
  <si>
    <t>Rhys Mahon</t>
  </si>
  <si>
    <t>Tom Crowfoot</t>
  </si>
  <si>
    <t>Will Crowfoot</t>
  </si>
  <si>
    <t xml:space="preserve">Jake Louis </t>
  </si>
  <si>
    <t>Jonathan Knox</t>
  </si>
  <si>
    <t>Archie Musk</t>
  </si>
  <si>
    <t>Myles Martin</t>
  </si>
  <si>
    <t>Sam Lubrano</t>
  </si>
  <si>
    <t>Adam Saul-Braddock</t>
  </si>
  <si>
    <t>William Kay</t>
  </si>
  <si>
    <t>Lewis Henry</t>
  </si>
  <si>
    <t>Pierce Clisham</t>
  </si>
  <si>
    <t>Jelani Higgins</t>
  </si>
  <si>
    <t>Tom Keenan</t>
  </si>
  <si>
    <t>Joel Humpage</t>
  </si>
  <si>
    <t>George Gawthorpe</t>
  </si>
  <si>
    <t>Andrew Prole</t>
  </si>
  <si>
    <t>Haydn Watson</t>
  </si>
  <si>
    <t>Sunny Dhaliwall</t>
  </si>
  <si>
    <t>Adam Visram-Cipoletta</t>
  </si>
  <si>
    <t>Zac Minchin</t>
  </si>
  <si>
    <t>Lucas Bennett</t>
  </si>
  <si>
    <t>Patrick Dunckley</t>
  </si>
  <si>
    <t>Prue Noss</t>
  </si>
  <si>
    <t>Olivia Clarke</t>
  </si>
  <si>
    <t>Lilia Banks</t>
  </si>
  <si>
    <t>Issy Price</t>
  </si>
  <si>
    <t>Evie Harris</t>
  </si>
  <si>
    <t>Lydia Lane-Craddock</t>
  </si>
  <si>
    <t>Lucy Gapper</t>
  </si>
  <si>
    <t>Phoebe Jones</t>
  </si>
  <si>
    <t>Julia Wozniak</t>
  </si>
  <si>
    <t>Georgina Trow</t>
  </si>
  <si>
    <t>Emily Cartwright</t>
  </si>
  <si>
    <t>Mia Wyatt</t>
  </si>
  <si>
    <t>Anna Rothera</t>
  </si>
  <si>
    <t>Cerys Daniels</t>
  </si>
  <si>
    <t>Phoebe Gilks</t>
  </si>
  <si>
    <t>Lucy Humphreys</t>
  </si>
  <si>
    <t>Charlotte Broadhurst</t>
  </si>
  <si>
    <t>Charlotte Gilbody</t>
  </si>
  <si>
    <t>Holly Bingham</t>
  </si>
  <si>
    <t>Abi Cottam</t>
  </si>
  <si>
    <t>Megan Davies</t>
  </si>
  <si>
    <t>Katie Appleby</t>
  </si>
  <si>
    <t>Ruby Hancox</t>
  </si>
  <si>
    <t>Maggie Preece</t>
  </si>
  <si>
    <t>Shana Stewardson</t>
  </si>
  <si>
    <t>Ruby Richards</t>
  </si>
  <si>
    <t>Darcie Connacher</t>
  </si>
  <si>
    <t>Abagael Walmsley</t>
  </si>
  <si>
    <t>Georgina Crawford</t>
  </si>
  <si>
    <t>Cameron Ellie-Mander</t>
  </si>
  <si>
    <t>Edith Charlesworth</t>
  </si>
  <si>
    <t>Sophia Malpass</t>
  </si>
  <si>
    <t>April Tatton</t>
  </si>
  <si>
    <t>Gina Rawlinson</t>
  </si>
  <si>
    <t>Maddy Williams</t>
  </si>
  <si>
    <t>Mary Takwoingi</t>
  </si>
  <si>
    <t>Javier Villafane</t>
  </si>
  <si>
    <t>Charlie Connacher</t>
  </si>
  <si>
    <t>Ruari Frankel</t>
  </si>
  <si>
    <t>Henry Williams</t>
  </si>
  <si>
    <t>James Hayes</t>
  </si>
  <si>
    <t>Zach Clarke</t>
  </si>
  <si>
    <t>Massimo Wyatt</t>
  </si>
  <si>
    <t>Lewis Heeley</t>
  </si>
  <si>
    <t>Noah Laird</t>
  </si>
  <si>
    <t>Joshua Connacher</t>
  </si>
  <si>
    <t>Jack Herbert</t>
  </si>
  <si>
    <t>Nathan Lucock</t>
  </si>
  <si>
    <t>Ollie Sharp</t>
  </si>
  <si>
    <t>Ieuen Williams</t>
  </si>
  <si>
    <t>Reuben Crombie</t>
  </si>
  <si>
    <t>Conal Smith</t>
  </si>
  <si>
    <t>Luke Richards</t>
  </si>
  <si>
    <t>Joe Drakeley</t>
  </si>
  <si>
    <t>Adam Tunnadine</t>
  </si>
  <si>
    <t>Oli Walsh</t>
  </si>
  <si>
    <t>Joe Gilling</t>
  </si>
  <si>
    <t>David Villafane</t>
  </si>
  <si>
    <t>Jack Cole</t>
  </si>
  <si>
    <t>Josh Williams</t>
  </si>
  <si>
    <t>Sam Western</t>
  </si>
  <si>
    <t>Luke Moses</t>
  </si>
  <si>
    <t>Dylan Lane-Craddock</t>
  </si>
  <si>
    <t>James Ingram</t>
  </si>
  <si>
    <t>Ross Corbet</t>
  </si>
  <si>
    <t>Aidan Yapp</t>
  </si>
  <si>
    <t>Ben Jones</t>
  </si>
  <si>
    <t xml:space="preserve">Angus Caruth </t>
  </si>
  <si>
    <t>Bertie Ingram</t>
  </si>
  <si>
    <t>Callum Oakes</t>
  </si>
  <si>
    <t>Callum Rogers</t>
  </si>
  <si>
    <t>Connor McGrath</t>
  </si>
  <si>
    <t>Dylan Hawkins</t>
  </si>
  <si>
    <t>Harry Allen</t>
  </si>
  <si>
    <t>Joe Stevens</t>
  </si>
  <si>
    <t>Luca Bradley</t>
  </si>
  <si>
    <t>Luke Kellas</t>
  </si>
  <si>
    <t>Nathan Walker</t>
  </si>
  <si>
    <t>Tom Durnan</t>
  </si>
  <si>
    <t>Archie England</t>
  </si>
  <si>
    <t>Ben Edwards</t>
  </si>
  <si>
    <t>Dan Jones</t>
  </si>
  <si>
    <t>Daniel Collins</t>
  </si>
  <si>
    <t>Edward Smith</t>
  </si>
  <si>
    <t>Fynn Churton</t>
  </si>
  <si>
    <t>Gianni Loska</t>
  </si>
  <si>
    <t>Jack Cunningham</t>
  </si>
  <si>
    <t>Jack Horton</t>
  </si>
  <si>
    <t>Jake Barker</t>
  </si>
  <si>
    <t>Jensen Peake</t>
  </si>
  <si>
    <t>Joshua Turner</t>
  </si>
  <si>
    <t>Seb Rowe</t>
  </si>
  <si>
    <t>Tom Brownshill</t>
  </si>
  <si>
    <t>Alex Mayne</t>
  </si>
  <si>
    <t>Cam Williams</t>
  </si>
  <si>
    <t>Elliot Smith</t>
  </si>
  <si>
    <t>Harrison Hardy Smith</t>
  </si>
  <si>
    <t>Jack Tetley</t>
  </si>
  <si>
    <t>James Mackenzie</t>
  </si>
  <si>
    <t>Jamie Hitchbourne</t>
  </si>
  <si>
    <t>John Anderson</t>
  </si>
  <si>
    <t>Josh Lally</t>
  </si>
  <si>
    <t>Lewis Duval</t>
  </si>
  <si>
    <t>Luke Powell</t>
  </si>
  <si>
    <t>Matthew Malkin</t>
  </si>
  <si>
    <t>Max Kent</t>
  </si>
  <si>
    <t>Dominic Smith</t>
  </si>
  <si>
    <t>Zak Kempster Down</t>
  </si>
  <si>
    <t>Liam Prestwich</t>
  </si>
  <si>
    <t>Charlie Preece</t>
  </si>
  <si>
    <t>Rebecca Dilworth</t>
  </si>
  <si>
    <t>Lily Keane</t>
  </si>
  <si>
    <t>Lucy Othen</t>
  </si>
  <si>
    <t>Clair Green</t>
  </si>
  <si>
    <t>Ellie Grinell</t>
  </si>
  <si>
    <t>Katie Hare</t>
  </si>
  <si>
    <t>Adam Edwards</t>
  </si>
  <si>
    <t>Jude Ward - Barclay</t>
  </si>
  <si>
    <t>George Gouding</t>
  </si>
  <si>
    <t>Tarlia Higginbotham</t>
  </si>
  <si>
    <t>Florence Cooke</t>
  </si>
  <si>
    <t>Kayla Gomez</t>
  </si>
  <si>
    <t>Isobel Ashcroft</t>
  </si>
  <si>
    <t>Jodie Bemand</t>
  </si>
  <si>
    <t>Grace Switozski</t>
  </si>
  <si>
    <t>Libby Veitch</t>
  </si>
  <si>
    <t>Caleb Adams</t>
  </si>
  <si>
    <t>n/a</t>
  </si>
  <si>
    <t>Jake Arnold</t>
  </si>
  <si>
    <t>Lewis Nagington</t>
  </si>
  <si>
    <t>Leonie Bottomley</t>
  </si>
  <si>
    <t>injured?</t>
  </si>
  <si>
    <t>on results  race no.check ?</t>
  </si>
  <si>
    <t>Dion Thomas</t>
  </si>
  <si>
    <t>declared as 202?</t>
  </si>
  <si>
    <t xml:space="preserve">declared as 203 ?9th place </t>
  </si>
  <si>
    <t>14 on recording sheet twice, no record for 1 ? 30th place?</t>
  </si>
  <si>
    <t>14 down twice - 51st place ?</t>
  </si>
  <si>
    <t>No no.202 finisher</t>
  </si>
  <si>
    <t>declared twice 201  and 210, ran as 210</t>
  </si>
  <si>
    <t>total team points</t>
  </si>
  <si>
    <t>sum of count runners</t>
  </si>
  <si>
    <t>( missed off recording sheet, added in)</t>
  </si>
  <si>
    <t>did this athlete race, we have 2 records for 108?</t>
  </si>
  <si>
    <t>duplicate race number 2 records 108 Warwickshire, but all warks athletes recorded - is this another county?</t>
  </si>
  <si>
    <t>Team can only compete for trophy if 6 runners per race</t>
  </si>
  <si>
    <t>=2</t>
  </si>
  <si>
    <t>OVERALL TEAM RESULT- DAVE SUNDERLAND TROPHY</t>
  </si>
  <si>
    <t>TEAM POSITIONS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</si>
</sst>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/>
    <xf numFmtId="0" fontId="0" fillId="0" borderId="0" xfId="0" applyFill="1"/>
    <xf numFmtId="2" fontId="1" fillId="0" borderId="0" xfId="0" applyNumberFormat="1" applyFont="1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0" borderId="1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5" borderId="0" xfId="0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3" xfId="0" applyBorder="1"/>
    <xf numFmtId="0" fontId="0" fillId="2" borderId="1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1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6" borderId="0" xfId="0" applyFont="1" applyFill="1"/>
    <xf numFmtId="0" fontId="3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0" fillId="6" borderId="0" xfId="0" applyFill="1"/>
    <xf numFmtId="0" fontId="0" fillId="0" borderId="0" xfId="0" applyFill="1" applyBorder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0" borderId="3" xfId="0" applyBorder="1"/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" fillId="2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0" fontId="2" fillId="0" borderId="22" xfId="0" applyFont="1" applyFill="1" applyBorder="1"/>
    <xf numFmtId="0" fontId="0" fillId="0" borderId="22" xfId="0" applyFill="1" applyBorder="1"/>
    <xf numFmtId="0" fontId="7" fillId="0" borderId="1" xfId="0" applyFont="1" applyBorder="1"/>
    <xf numFmtId="0" fontId="0" fillId="0" borderId="1" xfId="0" applyFont="1" applyBorder="1"/>
    <xf numFmtId="0" fontId="7" fillId="0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5" xfId="0" applyFont="1" applyBorder="1"/>
    <xf numFmtId="0" fontId="7" fillId="2" borderId="27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2" xfId="0" applyFont="1" applyFill="1" applyBorder="1"/>
    <xf numFmtId="0" fontId="0" fillId="2" borderId="24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3"/>
  <sheetViews>
    <sheetView workbookViewId="0">
      <pane ySplit="1" topLeftCell="A17" activePane="bottomLeft" state="frozen"/>
      <selection pane="bottomLeft" activeCell="E36" sqref="E36"/>
    </sheetView>
  </sheetViews>
  <sheetFormatPr defaultColWidth="8.85546875" defaultRowHeight="15"/>
  <cols>
    <col min="2" max="2" width="23.140625" customWidth="1"/>
    <col min="3" max="3" width="21.42578125" customWidth="1"/>
    <col min="4" max="4" width="5.42578125" bestFit="1" customWidth="1"/>
    <col min="6" max="6" width="23.5703125" style="89" customWidth="1"/>
  </cols>
  <sheetData>
    <row r="1" spans="1:7">
      <c r="A1" s="2" t="s">
        <v>0</v>
      </c>
      <c r="B1" s="2" t="s">
        <v>1</v>
      </c>
      <c r="C1" s="2" t="s">
        <v>6</v>
      </c>
      <c r="D1" s="2" t="s">
        <v>5</v>
      </c>
      <c r="F1" s="97" t="s">
        <v>567</v>
      </c>
    </row>
    <row r="2" spans="1:7">
      <c r="A2">
        <v>1</v>
      </c>
      <c r="B2" s="46" t="s">
        <v>42</v>
      </c>
      <c r="C2" t="s">
        <v>18</v>
      </c>
      <c r="D2" t="s">
        <v>15</v>
      </c>
      <c r="F2" s="89" t="str">
        <f>VLOOKUP(A2,'Minor Girls'!$C$2:$D$145,2,FALSE)</f>
        <v>Alice Gale</v>
      </c>
    </row>
    <row r="3" spans="1:7">
      <c r="A3">
        <v>2</v>
      </c>
      <c r="B3" s="46" t="s">
        <v>43</v>
      </c>
      <c r="C3" t="s">
        <v>18</v>
      </c>
      <c r="D3" t="s">
        <v>15</v>
      </c>
      <c r="F3" s="89" t="str">
        <f>VLOOKUP(A3,'Minor Girls'!$C$2:$D$145,2,FALSE)</f>
        <v>Annabelle Bygrave</v>
      </c>
    </row>
    <row r="4" spans="1:7">
      <c r="A4">
        <v>3</v>
      </c>
      <c r="B4" s="46" t="s">
        <v>44</v>
      </c>
      <c r="C4" t="s">
        <v>18</v>
      </c>
      <c r="D4" t="s">
        <v>15</v>
      </c>
      <c r="F4" s="89" t="str">
        <f>VLOOKUP(A4,'Minor Girls'!$C$2:$D$145,2,FALSE)</f>
        <v>Amelia Wilson</v>
      </c>
    </row>
    <row r="5" spans="1:7">
      <c r="A5">
        <v>4</v>
      </c>
      <c r="B5" s="46" t="s">
        <v>45</v>
      </c>
      <c r="C5" t="s">
        <v>18</v>
      </c>
      <c r="D5" t="s">
        <v>15</v>
      </c>
      <c r="F5" s="89" t="str">
        <f>VLOOKUP(A5,'Minor Girls'!$C$2:$D$145,2,FALSE)</f>
        <v>Beatrice Taylor</v>
      </c>
    </row>
    <row r="6" spans="1:7">
      <c r="A6">
        <v>5</v>
      </c>
      <c r="B6" s="46" t="s">
        <v>46</v>
      </c>
      <c r="C6" t="s">
        <v>18</v>
      </c>
      <c r="D6" t="s">
        <v>15</v>
      </c>
      <c r="F6" s="89" t="str">
        <f>VLOOKUP(A6,'Minor Girls'!$C$2:$D$145,2,FALSE)</f>
        <v>Charlotte Moran</v>
      </c>
    </row>
    <row r="7" spans="1:7" s="11" customFormat="1">
      <c r="A7" s="11">
        <v>6</v>
      </c>
      <c r="B7" s="73" t="s">
        <v>47</v>
      </c>
      <c r="C7" s="11" t="s">
        <v>18</v>
      </c>
      <c r="D7" s="11" t="s">
        <v>15</v>
      </c>
      <c r="F7" s="88" t="e">
        <f>VLOOKUP(A7,'Minor Girls'!$C$2:$D$145,2,FALSE)</f>
        <v>#N/A</v>
      </c>
    </row>
    <row r="8" spans="1:7">
      <c r="A8">
        <v>7</v>
      </c>
      <c r="B8" s="46" t="s">
        <v>48</v>
      </c>
      <c r="C8" t="s">
        <v>18</v>
      </c>
      <c r="D8" t="s">
        <v>15</v>
      </c>
      <c r="F8" s="89" t="str">
        <f>VLOOKUP(A8,'Minor Girls'!$C$2:$D$145,2,FALSE)</f>
        <v>Emma Holmes</v>
      </c>
    </row>
    <row r="9" spans="1:7" s="11" customFormat="1">
      <c r="A9" s="11">
        <v>8</v>
      </c>
      <c r="B9" s="73" t="s">
        <v>49</v>
      </c>
      <c r="C9" s="11" t="s">
        <v>18</v>
      </c>
      <c r="D9" s="11" t="s">
        <v>15</v>
      </c>
      <c r="F9" s="88" t="e">
        <f>VLOOKUP(A9,'Minor Girls'!$C$2:$D$145,2,FALSE)</f>
        <v>#N/A</v>
      </c>
      <c r="G9" s="11" t="s">
        <v>578</v>
      </c>
    </row>
    <row r="10" spans="1:7">
      <c r="A10">
        <v>9</v>
      </c>
      <c r="B10" s="46" t="s">
        <v>50</v>
      </c>
      <c r="C10" t="s">
        <v>18</v>
      </c>
      <c r="D10" t="s">
        <v>15</v>
      </c>
      <c r="F10" s="89" t="str">
        <f>VLOOKUP(A10,'Minor Girls'!$C$2:$D$145,2,FALSE)</f>
        <v>Jessica Hennessy</v>
      </c>
    </row>
    <row r="11" spans="1:7">
      <c r="A11">
        <v>10</v>
      </c>
      <c r="B11" s="46" t="s">
        <v>51</v>
      </c>
      <c r="C11" t="s">
        <v>18</v>
      </c>
      <c r="D11" t="s">
        <v>15</v>
      </c>
      <c r="F11" s="89" t="str">
        <f>VLOOKUP(A11,'Minor Girls'!$C$2:$D$145,2,FALSE)</f>
        <v>Hope Smith</v>
      </c>
    </row>
    <row r="12" spans="1:7">
      <c r="A12">
        <v>11</v>
      </c>
      <c r="B12" s="46" t="s">
        <v>52</v>
      </c>
      <c r="C12" t="s">
        <v>18</v>
      </c>
      <c r="D12" t="s">
        <v>15</v>
      </c>
      <c r="F12" s="89" t="str">
        <f>VLOOKUP(A12,'Minor Girls'!$C$2:$D$145,2,FALSE)</f>
        <v>Maria Mignon</v>
      </c>
    </row>
    <row r="13" spans="1:7">
      <c r="A13">
        <v>12</v>
      </c>
      <c r="B13" s="46" t="s">
        <v>545</v>
      </c>
      <c r="C13" t="s">
        <v>18</v>
      </c>
      <c r="D13" t="s">
        <v>15</v>
      </c>
      <c r="F13" s="89" t="str">
        <f>VLOOKUP(A13,'Minor Girls'!$C$2:$D$145,2,FALSE)</f>
        <v>Rebecca Dilworth</v>
      </c>
    </row>
    <row r="14" spans="1:7">
      <c r="A14">
        <v>13</v>
      </c>
      <c r="B14" s="46" t="s">
        <v>53</v>
      </c>
      <c r="C14" t="s">
        <v>18</v>
      </c>
      <c r="D14" t="s">
        <v>15</v>
      </c>
      <c r="F14" s="89" t="str">
        <f>VLOOKUP(A14,'Minor Girls'!$C$2:$D$145,2,FALSE)</f>
        <v>Scarlett Stapleton</v>
      </c>
    </row>
    <row r="15" spans="1:7">
      <c r="A15">
        <v>14</v>
      </c>
      <c r="B15" s="46" t="s">
        <v>54</v>
      </c>
      <c r="C15" t="s">
        <v>18</v>
      </c>
      <c r="D15" t="s">
        <v>15</v>
      </c>
      <c r="F15" s="89" t="str">
        <f>VLOOKUP(A15,'Minor Girls'!$C$2:$D$145,2,FALSE)</f>
        <v>Yasmin Tang</v>
      </c>
    </row>
    <row r="16" spans="1:7">
      <c r="A16">
        <v>15</v>
      </c>
      <c r="B16" s="46" t="s">
        <v>55</v>
      </c>
      <c r="C16" t="s">
        <v>18</v>
      </c>
      <c r="D16" t="s">
        <v>15</v>
      </c>
      <c r="F16" s="89" t="str">
        <f>VLOOKUP(A16,'Minor Girls'!$C$2:$D$145,2,FALSE)</f>
        <v>Carys Roberts</v>
      </c>
    </row>
    <row r="17" spans="1:6">
      <c r="A17">
        <v>16</v>
      </c>
      <c r="B17" s="46" t="s">
        <v>554</v>
      </c>
      <c r="C17" t="s">
        <v>18</v>
      </c>
      <c r="D17" t="s">
        <v>15</v>
      </c>
      <c r="F17" s="89" t="str">
        <f>VLOOKUP(A17,'Minor Girls'!$C$2:$D$145,2,FALSE)</f>
        <v>Tarlia Higginbotham</v>
      </c>
    </row>
    <row r="18" spans="1:6">
      <c r="A18">
        <v>17</v>
      </c>
      <c r="B18" s="46" t="s">
        <v>555</v>
      </c>
      <c r="C18" t="s">
        <v>18</v>
      </c>
      <c r="D18" t="s">
        <v>15</v>
      </c>
      <c r="F18" s="89" t="str">
        <f>VLOOKUP(A18,'Minor Girls'!$C$2:$D$145,2,FALSE)</f>
        <v>Florence Cooke</v>
      </c>
    </row>
    <row r="19" spans="1:6">
      <c r="A19">
        <v>18</v>
      </c>
      <c r="B19" s="46" t="s">
        <v>556</v>
      </c>
      <c r="C19" t="s">
        <v>18</v>
      </c>
      <c r="D19" t="s">
        <v>15</v>
      </c>
      <c r="F19" s="89" t="str">
        <f>VLOOKUP(A19,'Minor Girls'!$C$2:$D$145,2,FALSE)</f>
        <v>Kayla Gomez</v>
      </c>
    </row>
    <row r="20" spans="1:6" s="81" customFormat="1">
      <c r="A20" s="81">
        <v>19</v>
      </c>
      <c r="C20" s="81" t="s">
        <v>18</v>
      </c>
      <c r="D20" s="81" t="s">
        <v>15</v>
      </c>
      <c r="F20" s="90"/>
    </row>
    <row r="21" spans="1:6">
      <c r="A21">
        <v>20</v>
      </c>
      <c r="B21" t="s">
        <v>56</v>
      </c>
      <c r="C21" t="s">
        <v>28</v>
      </c>
      <c r="D21" t="s">
        <v>15</v>
      </c>
      <c r="F21" s="89" t="str">
        <f>VLOOKUP(A21,'Minor Girls'!$C$2:$D$145,2,FALSE)</f>
        <v>Maddie Hutton</v>
      </c>
    </row>
    <row r="22" spans="1:6" s="11" customFormat="1">
      <c r="A22" s="11">
        <v>21</v>
      </c>
      <c r="B22" s="11" t="s">
        <v>57</v>
      </c>
      <c r="C22" s="11" t="s">
        <v>28</v>
      </c>
      <c r="D22" s="11" t="s">
        <v>15</v>
      </c>
      <c r="F22" s="88" t="e">
        <f>VLOOKUP(A22,'Minor Girls'!$C$2:$D$145,2,FALSE)</f>
        <v>#N/A</v>
      </c>
    </row>
    <row r="23" spans="1:6">
      <c r="A23">
        <v>22</v>
      </c>
      <c r="B23" t="s">
        <v>58</v>
      </c>
      <c r="C23" t="s">
        <v>28</v>
      </c>
      <c r="D23" t="s">
        <v>15</v>
      </c>
      <c r="F23" s="89" t="str">
        <f>VLOOKUP(A23,'Minor Girls'!$C$2:$D$145,2,FALSE)</f>
        <v>Sophie Rylance</v>
      </c>
    </row>
    <row r="24" spans="1:6">
      <c r="A24">
        <v>23</v>
      </c>
      <c r="B24" t="s">
        <v>59</v>
      </c>
      <c r="C24" t="s">
        <v>28</v>
      </c>
      <c r="D24" t="s">
        <v>15</v>
      </c>
      <c r="F24" s="89" t="str">
        <f>VLOOKUP(A24,'Minor Girls'!$C$2:$D$145,2,FALSE)</f>
        <v>Grace Monkhouse</v>
      </c>
    </row>
    <row r="25" spans="1:6">
      <c r="A25">
        <v>24</v>
      </c>
      <c r="B25" t="s">
        <v>60</v>
      </c>
      <c r="C25" t="s">
        <v>28</v>
      </c>
      <c r="D25" t="s">
        <v>15</v>
      </c>
      <c r="F25" s="89" t="str">
        <f>VLOOKUP(A25,'Minor Girls'!$C$2:$D$145,2,FALSE)</f>
        <v>Elise Tallon</v>
      </c>
    </row>
    <row r="26" spans="1:6">
      <c r="A26">
        <v>25</v>
      </c>
      <c r="B26" t="s">
        <v>61</v>
      </c>
      <c r="C26" t="s">
        <v>28</v>
      </c>
      <c r="D26" t="s">
        <v>15</v>
      </c>
      <c r="F26" s="89" t="str">
        <f>VLOOKUP(A26,'Minor Girls'!$C$2:$D$145,2,FALSE)</f>
        <v>Jessica Bailey</v>
      </c>
    </row>
    <row r="27" spans="1:6" s="11" customFormat="1">
      <c r="A27" s="11">
        <v>26</v>
      </c>
      <c r="B27" s="11" t="s">
        <v>62</v>
      </c>
      <c r="C27" s="11" t="s">
        <v>28</v>
      </c>
      <c r="D27" s="11" t="s">
        <v>15</v>
      </c>
      <c r="F27" s="88" t="e">
        <f>VLOOKUP(A27,'Minor Girls'!$C$2:$D$145,2,FALSE)</f>
        <v>#N/A</v>
      </c>
    </row>
    <row r="28" spans="1:6" s="11" customFormat="1">
      <c r="A28" s="11">
        <v>27</v>
      </c>
      <c r="B28" s="11" t="s">
        <v>63</v>
      </c>
      <c r="C28" s="11" t="s">
        <v>28</v>
      </c>
      <c r="D28" s="11" t="s">
        <v>15</v>
      </c>
      <c r="F28" s="88" t="e">
        <f>VLOOKUP(A28,'Minor Girls'!$C$2:$D$145,2,FALSE)</f>
        <v>#N/A</v>
      </c>
    </row>
    <row r="29" spans="1:6">
      <c r="A29">
        <v>28</v>
      </c>
      <c r="C29" t="s">
        <v>28</v>
      </c>
      <c r="D29" t="s">
        <v>15</v>
      </c>
    </row>
    <row r="30" spans="1:6">
      <c r="A30">
        <v>29</v>
      </c>
      <c r="C30" t="s">
        <v>28</v>
      </c>
      <c r="D30" t="s">
        <v>15</v>
      </c>
    </row>
    <row r="31" spans="1:6">
      <c r="A31">
        <v>30</v>
      </c>
      <c r="C31" t="s">
        <v>28</v>
      </c>
      <c r="D31" t="s">
        <v>15</v>
      </c>
    </row>
    <row r="32" spans="1:6">
      <c r="A32">
        <v>31</v>
      </c>
      <c r="C32" t="s">
        <v>28</v>
      </c>
      <c r="D32" t="s">
        <v>15</v>
      </c>
    </row>
    <row r="33" spans="1:6">
      <c r="A33">
        <v>32</v>
      </c>
      <c r="C33" t="s">
        <v>28</v>
      </c>
      <c r="D33" t="s">
        <v>15</v>
      </c>
    </row>
    <row r="34" spans="1:6">
      <c r="A34">
        <v>33</v>
      </c>
      <c r="C34" t="s">
        <v>28</v>
      </c>
      <c r="D34" t="s">
        <v>15</v>
      </c>
    </row>
    <row r="35" spans="1:6">
      <c r="A35">
        <v>34</v>
      </c>
      <c r="C35" t="s">
        <v>28</v>
      </c>
      <c r="D35" t="s">
        <v>15</v>
      </c>
    </row>
    <row r="36" spans="1:6">
      <c r="A36">
        <v>35</v>
      </c>
      <c r="C36" t="s">
        <v>28</v>
      </c>
      <c r="D36" t="s">
        <v>15</v>
      </c>
    </row>
    <row r="37" spans="1:6">
      <c r="A37">
        <v>36</v>
      </c>
      <c r="C37" t="s">
        <v>28</v>
      </c>
      <c r="D37" t="s">
        <v>15</v>
      </c>
    </row>
    <row r="38" spans="1:6">
      <c r="A38">
        <v>37</v>
      </c>
      <c r="C38" t="s">
        <v>28</v>
      </c>
      <c r="D38" t="s">
        <v>15</v>
      </c>
    </row>
    <row r="39" spans="1:6">
      <c r="A39">
        <v>38</v>
      </c>
      <c r="C39" t="s">
        <v>28</v>
      </c>
      <c r="D39" t="s">
        <v>15</v>
      </c>
    </row>
    <row r="40" spans="1:6">
      <c r="A40">
        <v>39</v>
      </c>
      <c r="C40" t="s">
        <v>28</v>
      </c>
      <c r="D40" t="s">
        <v>15</v>
      </c>
    </row>
    <row r="41" spans="1:6">
      <c r="A41">
        <v>40</v>
      </c>
      <c r="B41" t="s">
        <v>435</v>
      </c>
      <c r="C41" t="s">
        <v>19</v>
      </c>
      <c r="D41" t="s">
        <v>15</v>
      </c>
      <c r="F41" s="89" t="str">
        <f>VLOOKUP(A41,'Minor Girls'!$C$2:$D$145,2,FALSE)</f>
        <v>Prue Noss</v>
      </c>
    </row>
    <row r="42" spans="1:6">
      <c r="A42">
        <v>41</v>
      </c>
      <c r="B42" t="s">
        <v>436</v>
      </c>
      <c r="C42" t="s">
        <v>19</v>
      </c>
      <c r="D42" t="s">
        <v>15</v>
      </c>
      <c r="F42" s="89" t="str">
        <f>VLOOKUP(A42,'Minor Girls'!$C$2:$D$145,2,FALSE)</f>
        <v>Olivia Clarke</v>
      </c>
    </row>
    <row r="43" spans="1:6">
      <c r="A43">
        <v>42</v>
      </c>
      <c r="B43" t="s">
        <v>437</v>
      </c>
      <c r="C43" t="s">
        <v>19</v>
      </c>
      <c r="D43" t="s">
        <v>15</v>
      </c>
      <c r="F43" s="89" t="str">
        <f>VLOOKUP(A43,'Minor Girls'!$C$2:$D$145,2,FALSE)</f>
        <v>Lilia Banks</v>
      </c>
    </row>
    <row r="44" spans="1:6">
      <c r="A44">
        <v>43</v>
      </c>
      <c r="B44" t="s">
        <v>438</v>
      </c>
      <c r="C44" t="s">
        <v>19</v>
      </c>
      <c r="D44" t="s">
        <v>15</v>
      </c>
      <c r="F44" s="89" t="str">
        <f>VLOOKUP(A44,'Minor Girls'!$C$2:$D$145,2,FALSE)</f>
        <v>Issy Price</v>
      </c>
    </row>
    <row r="45" spans="1:6">
      <c r="A45">
        <v>44</v>
      </c>
      <c r="B45" t="s">
        <v>439</v>
      </c>
      <c r="C45" t="s">
        <v>19</v>
      </c>
      <c r="D45" t="s">
        <v>15</v>
      </c>
      <c r="F45" s="89" t="str">
        <f>VLOOKUP(A45,'Minor Girls'!$C$2:$D$145,2,FALSE)</f>
        <v>Evie Harris</v>
      </c>
    </row>
    <row r="46" spans="1:6">
      <c r="A46">
        <v>45</v>
      </c>
      <c r="B46" t="s">
        <v>440</v>
      </c>
      <c r="C46" t="s">
        <v>19</v>
      </c>
      <c r="D46" t="s">
        <v>15</v>
      </c>
      <c r="F46" s="89" t="str">
        <f>VLOOKUP(A46,'Minor Girls'!$C$2:$D$145,2,FALSE)</f>
        <v>Lydia Lane-Craddock</v>
      </c>
    </row>
    <row r="47" spans="1:6">
      <c r="A47">
        <v>46</v>
      </c>
      <c r="B47" t="s">
        <v>441</v>
      </c>
      <c r="C47" t="s">
        <v>19</v>
      </c>
      <c r="D47" t="s">
        <v>15</v>
      </c>
      <c r="F47" s="89" t="str">
        <f>VLOOKUP(A47,'Minor Girls'!$C$2:$D$145,2,FALSE)</f>
        <v>Lucy Gapper</v>
      </c>
    </row>
    <row r="48" spans="1:6">
      <c r="A48">
        <v>47</v>
      </c>
      <c r="B48" t="s">
        <v>442</v>
      </c>
      <c r="C48" t="s">
        <v>19</v>
      </c>
      <c r="D48" t="s">
        <v>15</v>
      </c>
      <c r="F48" s="89" t="str">
        <f>VLOOKUP(A48,'Minor Girls'!$C$2:$D$145,2,FALSE)</f>
        <v>Phoebe Jones</v>
      </c>
    </row>
    <row r="49" spans="1:6">
      <c r="A49">
        <v>48</v>
      </c>
      <c r="B49" t="s">
        <v>443</v>
      </c>
      <c r="C49" t="s">
        <v>19</v>
      </c>
      <c r="D49" t="s">
        <v>15</v>
      </c>
      <c r="F49" s="89" t="str">
        <f>VLOOKUP(A49,'Minor Girls'!$C$2:$D$145,2,FALSE)</f>
        <v>Julia Wozniak</v>
      </c>
    </row>
    <row r="50" spans="1:6">
      <c r="A50">
        <v>49</v>
      </c>
      <c r="B50" t="s">
        <v>444</v>
      </c>
      <c r="C50" t="s">
        <v>19</v>
      </c>
      <c r="D50" t="s">
        <v>15</v>
      </c>
      <c r="F50" s="89" t="str">
        <f>VLOOKUP(A50,'Minor Girls'!$C$2:$D$145,2,FALSE)</f>
        <v>Georgina Trow</v>
      </c>
    </row>
    <row r="51" spans="1:6">
      <c r="A51">
        <v>50</v>
      </c>
      <c r="B51" t="s">
        <v>445</v>
      </c>
      <c r="C51" t="s">
        <v>19</v>
      </c>
      <c r="D51" t="s">
        <v>15</v>
      </c>
      <c r="F51" s="89" t="str">
        <f>VLOOKUP(A51,'Minor Girls'!$C$2:$D$145,2,FALSE)</f>
        <v>Emily Cartwright</v>
      </c>
    </row>
    <row r="52" spans="1:6">
      <c r="A52">
        <v>51</v>
      </c>
      <c r="B52" t="s">
        <v>546</v>
      </c>
      <c r="C52" t="s">
        <v>19</v>
      </c>
      <c r="D52" t="s">
        <v>15</v>
      </c>
      <c r="F52" s="89" t="str">
        <f>VLOOKUP(A52,'Minor Girls'!$C$2:$D$145,2,FALSE)</f>
        <v>Lily Keane</v>
      </c>
    </row>
    <row r="53" spans="1:6">
      <c r="A53">
        <v>52</v>
      </c>
      <c r="C53" t="s">
        <v>19</v>
      </c>
      <c r="D53" t="s">
        <v>15</v>
      </c>
    </row>
    <row r="54" spans="1:6">
      <c r="A54">
        <v>53</v>
      </c>
      <c r="C54" t="s">
        <v>19</v>
      </c>
      <c r="D54" t="s">
        <v>15</v>
      </c>
    </row>
    <row r="55" spans="1:6">
      <c r="A55">
        <v>54</v>
      </c>
      <c r="C55" t="s">
        <v>19</v>
      </c>
      <c r="D55" t="s">
        <v>15</v>
      </c>
    </row>
    <row r="56" spans="1:6">
      <c r="A56">
        <v>55</v>
      </c>
      <c r="C56" t="s">
        <v>19</v>
      </c>
      <c r="D56" t="s">
        <v>15</v>
      </c>
    </row>
    <row r="57" spans="1:6">
      <c r="A57">
        <v>56</v>
      </c>
      <c r="C57" t="s">
        <v>19</v>
      </c>
      <c r="D57" t="s">
        <v>15</v>
      </c>
    </row>
    <row r="58" spans="1:6">
      <c r="A58">
        <v>57</v>
      </c>
      <c r="C58" t="s">
        <v>19</v>
      </c>
      <c r="D58" t="s">
        <v>15</v>
      </c>
    </row>
    <row r="59" spans="1:6">
      <c r="A59">
        <v>58</v>
      </c>
      <c r="C59" t="s">
        <v>19</v>
      </c>
      <c r="D59" t="s">
        <v>15</v>
      </c>
    </row>
    <row r="60" spans="1:6">
      <c r="A60">
        <v>59</v>
      </c>
      <c r="C60" t="s">
        <v>19</v>
      </c>
      <c r="D60" t="s">
        <v>15</v>
      </c>
    </row>
    <row r="61" spans="1:6">
      <c r="A61">
        <v>60</v>
      </c>
      <c r="B61" t="s">
        <v>64</v>
      </c>
      <c r="C61" t="s">
        <v>13</v>
      </c>
      <c r="D61" t="s">
        <v>15</v>
      </c>
      <c r="F61" s="89" t="str">
        <f>VLOOKUP(A61,'Minor Girls'!$C$2:$D$145,2,FALSE)</f>
        <v>Aria  Aberley-Barker</v>
      </c>
    </row>
    <row r="62" spans="1:6">
      <c r="A62">
        <v>61</v>
      </c>
      <c r="B62" t="s">
        <v>65</v>
      </c>
      <c r="C62" t="s">
        <v>13</v>
      </c>
      <c r="D62" t="s">
        <v>15</v>
      </c>
      <c r="F62" s="89" t="str">
        <f>VLOOKUP(A62,'Minor Girls'!$C$2:$D$145,2,FALSE)</f>
        <v>Niamh Bould</v>
      </c>
    </row>
    <row r="63" spans="1:6" s="11" customFormat="1">
      <c r="A63" s="11">
        <v>62</v>
      </c>
      <c r="B63" s="11" t="s">
        <v>66</v>
      </c>
      <c r="C63" s="11" t="s">
        <v>13</v>
      </c>
      <c r="D63" s="11" t="s">
        <v>15</v>
      </c>
      <c r="F63" s="88" t="e">
        <f>VLOOKUP(A63,'Minor Girls'!$C$2:$D$145,2,FALSE)</f>
        <v>#N/A</v>
      </c>
    </row>
    <row r="64" spans="1:6">
      <c r="A64">
        <v>63</v>
      </c>
      <c r="B64" t="s">
        <v>67</v>
      </c>
      <c r="C64" t="s">
        <v>13</v>
      </c>
      <c r="D64" t="s">
        <v>15</v>
      </c>
      <c r="F64" s="89" t="str">
        <f>VLOOKUP(A64,'Minor Girls'!$C$2:$D$145,2,FALSE)</f>
        <v>Natasha Lee</v>
      </c>
    </row>
    <row r="65" spans="1:6">
      <c r="A65">
        <v>64</v>
      </c>
      <c r="B65" t="s">
        <v>68</v>
      </c>
      <c r="C65" t="s">
        <v>13</v>
      </c>
      <c r="D65" t="s">
        <v>15</v>
      </c>
      <c r="F65" s="89" t="str">
        <f>VLOOKUP(A65,'Minor Girls'!$C$2:$D$145,2,FALSE)</f>
        <v>Lottie McClaren</v>
      </c>
    </row>
    <row r="66" spans="1:6">
      <c r="A66">
        <v>65</v>
      </c>
      <c r="B66" t="s">
        <v>69</v>
      </c>
      <c r="C66" t="s">
        <v>13</v>
      </c>
      <c r="D66" t="s">
        <v>15</v>
      </c>
      <c r="F66" s="89" t="str">
        <f>VLOOKUP(A66,'Minor Girls'!$C$2:$D$145,2,FALSE)</f>
        <v>Grace Brookes</v>
      </c>
    </row>
    <row r="67" spans="1:6">
      <c r="A67">
        <v>66</v>
      </c>
      <c r="B67" t="s">
        <v>70</v>
      </c>
      <c r="C67" t="s">
        <v>13</v>
      </c>
      <c r="D67" t="s">
        <v>15</v>
      </c>
      <c r="F67" s="89" t="str">
        <f>VLOOKUP(A67,'Minor Girls'!$C$2:$D$145,2,FALSE)</f>
        <v>Abbie Pendlebury</v>
      </c>
    </row>
    <row r="68" spans="1:6">
      <c r="A68">
        <v>67</v>
      </c>
      <c r="B68" t="s">
        <v>71</v>
      </c>
      <c r="C68" t="s">
        <v>13</v>
      </c>
      <c r="D68" t="s">
        <v>15</v>
      </c>
      <c r="F68" s="89" t="str">
        <f>VLOOKUP(A68,'Minor Girls'!$C$2:$D$145,2,FALSE)</f>
        <v>Sacha  Bailey</v>
      </c>
    </row>
    <row r="69" spans="1:6">
      <c r="A69">
        <v>68</v>
      </c>
      <c r="B69" t="s">
        <v>72</v>
      </c>
      <c r="C69" t="s">
        <v>13</v>
      </c>
      <c r="D69" t="s">
        <v>15</v>
      </c>
      <c r="F69" s="89" t="str">
        <f>VLOOKUP(A69,'Minor Girls'!$C$2:$D$145,2,FALSE)</f>
        <v>Jasmin Shiramba</v>
      </c>
    </row>
    <row r="70" spans="1:6">
      <c r="A70">
        <v>69</v>
      </c>
      <c r="B70" t="s">
        <v>73</v>
      </c>
      <c r="C70" t="s">
        <v>13</v>
      </c>
      <c r="D70" t="s">
        <v>15</v>
      </c>
      <c r="F70" s="89" t="str">
        <f>VLOOKUP(A70,'Minor Girls'!$C$2:$D$145,2,FALSE)</f>
        <v>Charlotte Burton-Rowe</v>
      </c>
    </row>
    <row r="71" spans="1:6">
      <c r="A71">
        <v>70</v>
      </c>
      <c r="B71" t="s">
        <v>74</v>
      </c>
      <c r="C71" t="s">
        <v>13</v>
      </c>
      <c r="D71" t="s">
        <v>15</v>
      </c>
      <c r="F71" s="89" t="str">
        <f>VLOOKUP(A71,'Minor Girls'!$C$2:$D$145,2,FALSE)</f>
        <v>Phoebe O'Connor</v>
      </c>
    </row>
    <row r="72" spans="1:6">
      <c r="A72">
        <v>71</v>
      </c>
      <c r="B72" t="s">
        <v>75</v>
      </c>
      <c r="C72" t="s">
        <v>13</v>
      </c>
      <c r="D72" t="s">
        <v>15</v>
      </c>
      <c r="F72" s="89" t="str">
        <f>VLOOKUP(A72,'Minor Girls'!$C$2:$D$145,2,FALSE)</f>
        <v>Lottie McMurray</v>
      </c>
    </row>
    <row r="73" spans="1:6">
      <c r="A73">
        <v>72</v>
      </c>
      <c r="B73" t="s">
        <v>76</v>
      </c>
      <c r="C73" t="s">
        <v>13</v>
      </c>
      <c r="D73" t="s">
        <v>15</v>
      </c>
      <c r="F73" s="89" t="str">
        <f>VLOOKUP(A73,'Minor Girls'!$C$2:$D$145,2,FALSE)</f>
        <v>Lucy Brownsword</v>
      </c>
    </row>
    <row r="74" spans="1:6">
      <c r="A74">
        <v>73</v>
      </c>
      <c r="C74" t="s">
        <v>13</v>
      </c>
      <c r="D74" t="s">
        <v>15</v>
      </c>
    </row>
    <row r="75" spans="1:6">
      <c r="A75">
        <v>74</v>
      </c>
      <c r="C75" t="s">
        <v>13</v>
      </c>
      <c r="D75" t="s">
        <v>15</v>
      </c>
    </row>
    <row r="76" spans="1:6">
      <c r="A76">
        <v>75</v>
      </c>
      <c r="C76" t="s">
        <v>13</v>
      </c>
      <c r="D76" t="s">
        <v>15</v>
      </c>
    </row>
    <row r="77" spans="1:6">
      <c r="A77">
        <v>76</v>
      </c>
      <c r="C77" t="s">
        <v>13</v>
      </c>
      <c r="D77" t="s">
        <v>15</v>
      </c>
    </row>
    <row r="78" spans="1:6">
      <c r="A78">
        <v>77</v>
      </c>
      <c r="C78" t="s">
        <v>13</v>
      </c>
      <c r="D78" t="s">
        <v>15</v>
      </c>
    </row>
    <row r="79" spans="1:6">
      <c r="A79">
        <v>78</v>
      </c>
      <c r="C79" t="s">
        <v>13</v>
      </c>
      <c r="D79" t="s">
        <v>15</v>
      </c>
    </row>
    <row r="80" spans="1:6">
      <c r="A80">
        <v>79</v>
      </c>
      <c r="C80" t="s">
        <v>13</v>
      </c>
      <c r="D80" t="s">
        <v>15</v>
      </c>
    </row>
    <row r="81" spans="1:7" s="11" customFormat="1">
      <c r="A81" s="11">
        <v>80</v>
      </c>
      <c r="B81" s="11" t="s">
        <v>77</v>
      </c>
      <c r="C81" s="11" t="s">
        <v>20</v>
      </c>
      <c r="D81" s="11" t="s">
        <v>15</v>
      </c>
      <c r="F81" s="88" t="e">
        <f>VLOOKUP(A81,'Minor Girls'!$C$2:$D$145,2,FALSE)</f>
        <v>#N/A</v>
      </c>
      <c r="G81" s="11" t="s">
        <v>578</v>
      </c>
    </row>
    <row r="82" spans="1:7" s="11" customFormat="1">
      <c r="A82" s="11">
        <v>81</v>
      </c>
      <c r="B82" s="11" t="s">
        <v>78</v>
      </c>
      <c r="C82" s="11" t="s">
        <v>20</v>
      </c>
      <c r="D82" s="11" t="s">
        <v>15</v>
      </c>
      <c r="F82" s="88" t="e">
        <f>VLOOKUP(A82,'Minor Girls'!$C$2:$D$145,2,FALSE)</f>
        <v>#N/A</v>
      </c>
      <c r="G82" s="11" t="s">
        <v>578</v>
      </c>
    </row>
    <row r="83" spans="1:7">
      <c r="A83">
        <v>82</v>
      </c>
      <c r="B83" t="s">
        <v>79</v>
      </c>
      <c r="C83" t="s">
        <v>20</v>
      </c>
      <c r="D83" t="s">
        <v>15</v>
      </c>
      <c r="F83" s="89" t="str">
        <f>VLOOKUP(A83,'Minor Girls'!$C$2:$D$145,2,FALSE)</f>
        <v>Holly Perks</v>
      </c>
    </row>
    <row r="84" spans="1:7">
      <c r="A84">
        <v>83</v>
      </c>
      <c r="B84" t="s">
        <v>80</v>
      </c>
      <c r="C84" t="s">
        <v>20</v>
      </c>
      <c r="D84" t="s">
        <v>15</v>
      </c>
      <c r="F84" s="89" t="str">
        <f>VLOOKUP(A84,'Minor Girls'!$C$2:$D$145,2,FALSE)</f>
        <v>Anna Bloomfield</v>
      </c>
    </row>
    <row r="85" spans="1:7">
      <c r="A85">
        <v>84</v>
      </c>
      <c r="B85" t="s">
        <v>81</v>
      </c>
      <c r="C85" t="s">
        <v>20</v>
      </c>
      <c r="D85" t="s">
        <v>15</v>
      </c>
      <c r="F85" s="89" t="str">
        <f>VLOOKUP(A85,'Minor Girls'!$C$2:$D$145,2,FALSE)</f>
        <v>Amelia Smith</v>
      </c>
    </row>
    <row r="86" spans="1:7">
      <c r="A86">
        <v>85</v>
      </c>
      <c r="B86" t="s">
        <v>82</v>
      </c>
      <c r="C86" t="s">
        <v>20</v>
      </c>
      <c r="D86" t="s">
        <v>15</v>
      </c>
      <c r="F86" s="89" t="str">
        <f>VLOOKUP(A86,'Minor Girls'!$C$2:$D$145,2,FALSE)</f>
        <v>Riona Stockley</v>
      </c>
    </row>
    <row r="87" spans="1:7" s="11" customFormat="1">
      <c r="A87" s="11">
        <v>86</v>
      </c>
      <c r="B87" s="11" t="s">
        <v>83</v>
      </c>
      <c r="C87" s="11" t="s">
        <v>20</v>
      </c>
      <c r="D87" s="11" t="s">
        <v>15</v>
      </c>
      <c r="F87" s="88" t="e">
        <f>VLOOKUP(A87,'Minor Girls'!$C$2:$D$145,2,FALSE)</f>
        <v>#N/A</v>
      </c>
    </row>
    <row r="88" spans="1:7">
      <c r="A88">
        <v>87</v>
      </c>
      <c r="B88" t="s">
        <v>84</v>
      </c>
      <c r="C88" t="s">
        <v>20</v>
      </c>
      <c r="D88" t="s">
        <v>15</v>
      </c>
      <c r="F88" s="89" t="str">
        <f>VLOOKUP(A88,'Minor Girls'!$C$2:$D$145,2,FALSE)</f>
        <v>Evie Denton</v>
      </c>
    </row>
    <row r="89" spans="1:7">
      <c r="A89">
        <v>88</v>
      </c>
      <c r="B89" t="s">
        <v>85</v>
      </c>
      <c r="C89" t="s">
        <v>20</v>
      </c>
      <c r="D89" t="s">
        <v>15</v>
      </c>
      <c r="F89" s="89" t="str">
        <f>VLOOKUP(A89,'Minor Girls'!$C$2:$D$145,2,FALSE)</f>
        <v xml:space="preserve">Poppy Wells </v>
      </c>
    </row>
    <row r="90" spans="1:7" s="11" customFormat="1">
      <c r="A90" s="11">
        <v>89</v>
      </c>
      <c r="B90" s="11" t="s">
        <v>86</v>
      </c>
      <c r="C90" s="11" t="s">
        <v>20</v>
      </c>
      <c r="D90" s="11" t="s">
        <v>15</v>
      </c>
      <c r="F90" s="88" t="e">
        <f>VLOOKUP(A90,'Minor Girls'!$C$2:$D$145,2,FALSE)</f>
        <v>#N/A</v>
      </c>
    </row>
    <row r="91" spans="1:7" s="11" customFormat="1">
      <c r="A91" s="11">
        <v>90</v>
      </c>
      <c r="B91" s="11" t="s">
        <v>87</v>
      </c>
      <c r="C91" s="11" t="s">
        <v>20</v>
      </c>
      <c r="D91" s="11" t="s">
        <v>15</v>
      </c>
      <c r="F91" s="88" t="e">
        <f>VLOOKUP(A91,'Minor Girls'!$C$2:$D$145,2,FALSE)</f>
        <v>#N/A</v>
      </c>
    </row>
    <row r="92" spans="1:7" s="11" customFormat="1">
      <c r="A92" s="11">
        <v>91</v>
      </c>
      <c r="B92" s="11" t="s">
        <v>88</v>
      </c>
      <c r="C92" s="11" t="s">
        <v>20</v>
      </c>
      <c r="D92" s="11" t="s">
        <v>15</v>
      </c>
      <c r="F92" s="88" t="e">
        <f>VLOOKUP(A92,'Minor Girls'!$C$2:$D$145,2,FALSE)</f>
        <v>#N/A</v>
      </c>
    </row>
    <row r="93" spans="1:7" s="11" customFormat="1">
      <c r="A93" s="11">
        <v>92</v>
      </c>
      <c r="B93" s="11" t="s">
        <v>89</v>
      </c>
      <c r="C93" s="11" t="s">
        <v>20</v>
      </c>
      <c r="D93" s="11" t="s">
        <v>15</v>
      </c>
      <c r="F93" s="88" t="e">
        <f>VLOOKUP(A93,'Minor Girls'!$C$2:$D$145,2,FALSE)</f>
        <v>#N/A</v>
      </c>
    </row>
    <row r="94" spans="1:7">
      <c r="A94">
        <v>93</v>
      </c>
      <c r="C94" t="s">
        <v>20</v>
      </c>
      <c r="D94" t="s">
        <v>15</v>
      </c>
    </row>
    <row r="95" spans="1:7">
      <c r="A95">
        <v>94</v>
      </c>
      <c r="C95" t="s">
        <v>20</v>
      </c>
      <c r="D95" t="s">
        <v>15</v>
      </c>
    </row>
    <row r="96" spans="1:7">
      <c r="A96">
        <v>95</v>
      </c>
      <c r="C96" t="s">
        <v>20</v>
      </c>
      <c r="D96" t="s">
        <v>15</v>
      </c>
    </row>
    <row r="97" spans="1:6">
      <c r="A97">
        <v>96</v>
      </c>
      <c r="C97" t="s">
        <v>20</v>
      </c>
      <c r="D97" t="s">
        <v>15</v>
      </c>
    </row>
    <row r="98" spans="1:6">
      <c r="A98">
        <v>97</v>
      </c>
      <c r="C98" t="s">
        <v>20</v>
      </c>
      <c r="D98" t="s">
        <v>15</v>
      </c>
    </row>
    <row r="99" spans="1:6">
      <c r="A99">
        <v>98</v>
      </c>
      <c r="C99" t="s">
        <v>20</v>
      </c>
      <c r="D99" t="s">
        <v>15</v>
      </c>
    </row>
    <row r="100" spans="1:6">
      <c r="A100">
        <v>99</v>
      </c>
      <c r="C100" t="s">
        <v>20</v>
      </c>
      <c r="D100" t="s">
        <v>15</v>
      </c>
    </row>
    <row r="101" spans="1:6">
      <c r="A101">
        <v>100</v>
      </c>
      <c r="B101" s="46" t="s">
        <v>90</v>
      </c>
      <c r="C101" t="s">
        <v>21</v>
      </c>
      <c r="D101" t="s">
        <v>15</v>
      </c>
      <c r="F101" s="89" t="str">
        <f>VLOOKUP(A101,'Minor Girls'!$C$2:$D$145,2,FALSE)</f>
        <v>Leah Bowen</v>
      </c>
    </row>
    <row r="102" spans="1:6">
      <c r="A102">
        <v>101</v>
      </c>
      <c r="B102" s="46" t="s">
        <v>91</v>
      </c>
      <c r="C102" t="s">
        <v>21</v>
      </c>
      <c r="D102" t="s">
        <v>15</v>
      </c>
      <c r="F102" s="89" t="str">
        <f>VLOOKUP(A102,'Minor Girls'!$C$2:$D$145,2,FALSE)</f>
        <v>Tulah Searle</v>
      </c>
    </row>
    <row r="103" spans="1:6">
      <c r="A103">
        <v>102</v>
      </c>
      <c r="B103" s="46" t="s">
        <v>92</v>
      </c>
      <c r="C103" t="s">
        <v>21</v>
      </c>
      <c r="D103" t="s">
        <v>15</v>
      </c>
      <c r="F103" s="89" t="str">
        <f>VLOOKUP(A103,'Minor Girls'!$C$2:$D$145,2,FALSE)</f>
        <v>Abigail Skinner</v>
      </c>
    </row>
    <row r="104" spans="1:6">
      <c r="A104">
        <v>103</v>
      </c>
      <c r="B104" s="46" t="s">
        <v>93</v>
      </c>
      <c r="C104" t="s">
        <v>21</v>
      </c>
      <c r="D104" t="s">
        <v>15</v>
      </c>
      <c r="F104" s="89" t="str">
        <f>VLOOKUP(A104,'Minor Girls'!$C$2:$D$145,2,FALSE)</f>
        <v>Alex Wylie</v>
      </c>
    </row>
    <row r="105" spans="1:6">
      <c r="A105">
        <v>104</v>
      </c>
      <c r="B105" s="46" t="s">
        <v>94</v>
      </c>
      <c r="C105" t="s">
        <v>21</v>
      </c>
      <c r="D105" t="s">
        <v>15</v>
      </c>
      <c r="F105" s="89" t="str">
        <f>VLOOKUP(A105,'Minor Girls'!$C$2:$D$145,2,FALSE)</f>
        <v>Poppy Fox-Rowe</v>
      </c>
    </row>
    <row r="106" spans="1:6">
      <c r="A106">
        <v>105</v>
      </c>
      <c r="B106" s="46" t="s">
        <v>95</v>
      </c>
      <c r="C106" t="s">
        <v>21</v>
      </c>
      <c r="D106" t="s">
        <v>15</v>
      </c>
      <c r="F106" s="89" t="str">
        <f>VLOOKUP(A106,'Minor Girls'!$C$2:$D$145,2,FALSE)</f>
        <v>Amelia Wiggin</v>
      </c>
    </row>
    <row r="107" spans="1:6">
      <c r="A107">
        <v>106</v>
      </c>
      <c r="B107" s="46" t="s">
        <v>96</v>
      </c>
      <c r="C107" t="s">
        <v>21</v>
      </c>
      <c r="D107" t="s">
        <v>15</v>
      </c>
      <c r="F107" s="89" t="str">
        <f>VLOOKUP(A107,'Minor Girls'!$C$2:$D$145,2,FALSE)</f>
        <v>Rosie Barker</v>
      </c>
    </row>
    <row r="108" spans="1:6">
      <c r="A108">
        <v>107</v>
      </c>
      <c r="B108" s="46" t="s">
        <v>97</v>
      </c>
      <c r="C108" t="s">
        <v>21</v>
      </c>
      <c r="D108" t="s">
        <v>15</v>
      </c>
      <c r="F108" s="89" t="str">
        <f>VLOOKUP(A108,'Minor Girls'!$C$2:$D$145,2,FALSE)</f>
        <v>Holly Newton</v>
      </c>
    </row>
    <row r="109" spans="1:6">
      <c r="A109">
        <v>108</v>
      </c>
      <c r="B109" s="46" t="s">
        <v>98</v>
      </c>
      <c r="C109" t="s">
        <v>21</v>
      </c>
      <c r="D109" t="s">
        <v>15</v>
      </c>
      <c r="F109" s="89" t="str">
        <f>VLOOKUP(A109,'Minor Girls'!$C$2:$D$145,2,FALSE)</f>
        <v>Olivia Clayton</v>
      </c>
    </row>
    <row r="110" spans="1:6">
      <c r="A110">
        <v>109</v>
      </c>
      <c r="B110" s="46" t="s">
        <v>99</v>
      </c>
      <c r="C110" t="s">
        <v>21</v>
      </c>
      <c r="D110" t="s">
        <v>15</v>
      </c>
      <c r="F110" s="89" t="str">
        <f>VLOOKUP(A110,'Minor Girls'!$C$2:$D$145,2,FALSE)</f>
        <v>Hannah Cooper</v>
      </c>
    </row>
    <row r="111" spans="1:6">
      <c r="A111">
        <v>110</v>
      </c>
      <c r="B111" s="46" t="s">
        <v>100</v>
      </c>
      <c r="C111" t="s">
        <v>21</v>
      </c>
      <c r="D111" t="s">
        <v>15</v>
      </c>
      <c r="F111" s="89" t="str">
        <f>VLOOKUP(A111,'Minor Girls'!$C$2:$D$145,2,FALSE)</f>
        <v>Molly Bullock</v>
      </c>
    </row>
    <row r="112" spans="1:6">
      <c r="A112">
        <v>111</v>
      </c>
      <c r="B112" s="46" t="s">
        <v>101</v>
      </c>
      <c r="C112" t="s">
        <v>21</v>
      </c>
      <c r="D112" t="s">
        <v>15</v>
      </c>
      <c r="F112" s="89" t="str">
        <f>VLOOKUP(A112,'Minor Girls'!$C$2:$D$145,2,FALSE)</f>
        <v>Grace Darcy</v>
      </c>
    </row>
    <row r="113" spans="1:6">
      <c r="A113">
        <v>112</v>
      </c>
      <c r="B113" s="46" t="s">
        <v>102</v>
      </c>
      <c r="C113" t="s">
        <v>21</v>
      </c>
      <c r="D113" t="s">
        <v>15</v>
      </c>
      <c r="F113" s="89" t="str">
        <f>VLOOKUP(A113,'Minor Girls'!$C$2:$D$145,2,FALSE)</f>
        <v>Anna Beckett</v>
      </c>
    </row>
    <row r="114" spans="1:6">
      <c r="A114">
        <v>113</v>
      </c>
      <c r="C114" t="s">
        <v>21</v>
      </c>
      <c r="D114" t="s">
        <v>15</v>
      </c>
    </row>
    <row r="115" spans="1:6">
      <c r="A115">
        <v>114</v>
      </c>
      <c r="C115" t="s">
        <v>21</v>
      </c>
      <c r="D115" t="s">
        <v>15</v>
      </c>
    </row>
    <row r="116" spans="1:6">
      <c r="A116">
        <v>115</v>
      </c>
      <c r="C116" t="s">
        <v>21</v>
      </c>
      <c r="D116" t="s">
        <v>15</v>
      </c>
    </row>
    <row r="117" spans="1:6">
      <c r="A117">
        <v>116</v>
      </c>
      <c r="C117" t="s">
        <v>21</v>
      </c>
      <c r="D117" t="s">
        <v>15</v>
      </c>
    </row>
    <row r="118" spans="1:6">
      <c r="A118">
        <v>117</v>
      </c>
      <c r="C118" t="s">
        <v>21</v>
      </c>
      <c r="D118" t="s">
        <v>15</v>
      </c>
    </row>
    <row r="119" spans="1:6">
      <c r="A119">
        <v>118</v>
      </c>
      <c r="C119" t="s">
        <v>21</v>
      </c>
      <c r="D119" t="s">
        <v>15</v>
      </c>
    </row>
    <row r="120" spans="1:6">
      <c r="A120">
        <v>119</v>
      </c>
      <c r="C120" t="s">
        <v>21</v>
      </c>
      <c r="D120" t="s">
        <v>15</v>
      </c>
    </row>
    <row r="121" spans="1:6">
      <c r="A121">
        <v>120</v>
      </c>
      <c r="B121" s="46" t="s">
        <v>103</v>
      </c>
      <c r="C121" t="s">
        <v>14</v>
      </c>
      <c r="D121" t="s">
        <v>15</v>
      </c>
      <c r="F121" s="89" t="str">
        <f>VLOOKUP(A121,'Minor Girls'!$C$2:$D$145,2,FALSE)</f>
        <v>Mante Nausedaite</v>
      </c>
    </row>
    <row r="122" spans="1:6">
      <c r="A122">
        <v>121</v>
      </c>
      <c r="B122" s="46" t="s">
        <v>104</v>
      </c>
      <c r="C122" t="s">
        <v>14</v>
      </c>
      <c r="D122" t="s">
        <v>15</v>
      </c>
      <c r="F122" s="89" t="str">
        <f>VLOOKUP(A122,'Minor Girls'!$C$2:$D$145,2,FALSE)</f>
        <v>Charlotte Prince</v>
      </c>
    </row>
    <row r="123" spans="1:6">
      <c r="A123">
        <v>122</v>
      </c>
      <c r="B123" s="46" t="s">
        <v>105</v>
      </c>
      <c r="C123" t="s">
        <v>14</v>
      </c>
      <c r="D123" t="s">
        <v>15</v>
      </c>
      <c r="F123" s="89" t="str">
        <f>VLOOKUP(A123,'Minor Girls'!$C$2:$D$145,2,FALSE)</f>
        <v>Megan Nicklin</v>
      </c>
    </row>
    <row r="124" spans="1:6">
      <c r="A124">
        <v>123</v>
      </c>
      <c r="B124" s="46" t="s">
        <v>106</v>
      </c>
      <c r="C124" t="s">
        <v>14</v>
      </c>
      <c r="D124" t="s">
        <v>15</v>
      </c>
      <c r="F124" s="89" t="str">
        <f>VLOOKUP(A124,'Minor Girls'!$C$2:$D$145,2,FALSE)</f>
        <v>Lola-May Smeulders</v>
      </c>
    </row>
    <row r="125" spans="1:6">
      <c r="A125">
        <v>124</v>
      </c>
      <c r="B125" s="46" t="s">
        <v>107</v>
      </c>
      <c r="C125" t="s">
        <v>14</v>
      </c>
      <c r="D125" t="s">
        <v>15</v>
      </c>
      <c r="F125" s="89" t="str">
        <f>VLOOKUP(A125,'Minor Girls'!$C$2:$D$145,2,FALSE)</f>
        <v>Martha Wood</v>
      </c>
    </row>
    <row r="126" spans="1:6">
      <c r="A126">
        <v>125</v>
      </c>
      <c r="B126" s="46" t="s">
        <v>108</v>
      </c>
      <c r="C126" t="s">
        <v>14</v>
      </c>
      <c r="D126" t="s">
        <v>15</v>
      </c>
      <c r="F126" s="89" t="str">
        <f>VLOOKUP(A126,'Minor Girls'!$C$2:$D$145,2,FALSE)</f>
        <v>Mya Woodward</v>
      </c>
    </row>
    <row r="127" spans="1:6">
      <c r="A127">
        <v>126</v>
      </c>
      <c r="B127" s="46" t="s">
        <v>109</v>
      </c>
      <c r="C127" t="s">
        <v>14</v>
      </c>
      <c r="D127" t="s">
        <v>15</v>
      </c>
      <c r="F127" s="89" t="str">
        <f>VLOOKUP(A127,'Minor Girls'!$C$2:$D$145,2,FALSE)</f>
        <v>Paige Albutt</v>
      </c>
    </row>
    <row r="128" spans="1:6" s="11" customFormat="1">
      <c r="A128" s="11">
        <v>127</v>
      </c>
      <c r="B128" s="73" t="s">
        <v>110</v>
      </c>
      <c r="C128" s="11" t="s">
        <v>14</v>
      </c>
      <c r="D128" s="11" t="s">
        <v>15</v>
      </c>
      <c r="F128" s="88" t="e">
        <f>VLOOKUP(A128,'Minor Girls'!$C$2:$D$145,2,FALSE)</f>
        <v>#N/A</v>
      </c>
    </row>
    <row r="129" spans="1:6">
      <c r="A129">
        <v>128</v>
      </c>
      <c r="B129" s="46" t="s">
        <v>111</v>
      </c>
      <c r="C129" t="s">
        <v>14</v>
      </c>
      <c r="D129" t="s">
        <v>15</v>
      </c>
      <c r="F129" s="89" t="str">
        <f>VLOOKUP(A129,'Minor Girls'!$C$2:$D$145,2,FALSE)</f>
        <v>Emma Seeney</v>
      </c>
    </row>
    <row r="130" spans="1:6">
      <c r="A130">
        <v>129</v>
      </c>
      <c r="B130" s="46" t="s">
        <v>112</v>
      </c>
      <c r="C130" t="s">
        <v>14</v>
      </c>
      <c r="D130" t="s">
        <v>15</v>
      </c>
      <c r="F130" s="89" t="str">
        <f>VLOOKUP(A130,'Minor Girls'!$C$2:$D$145,2,FALSE)</f>
        <v>Giorgia Dalley</v>
      </c>
    </row>
    <row r="131" spans="1:6" s="11" customFormat="1">
      <c r="A131" s="11">
        <v>130</v>
      </c>
      <c r="B131" s="73" t="s">
        <v>113</v>
      </c>
      <c r="C131" s="11" t="s">
        <v>14</v>
      </c>
      <c r="D131" s="11" t="s">
        <v>15</v>
      </c>
      <c r="F131" s="88" t="e">
        <f>VLOOKUP(A131,'Minor Girls'!$C$2:$D$145,2,FALSE)</f>
        <v>#N/A</v>
      </c>
    </row>
    <row r="132" spans="1:6" s="11" customFormat="1">
      <c r="A132" s="11">
        <v>131</v>
      </c>
      <c r="B132" s="73" t="s">
        <v>114</v>
      </c>
      <c r="C132" s="11" t="s">
        <v>14</v>
      </c>
      <c r="D132" s="11" t="s">
        <v>15</v>
      </c>
      <c r="F132" s="88" t="e">
        <f>VLOOKUP(A132,'Minor Girls'!$C$2:$D$145,2,FALSE)</f>
        <v>#N/A</v>
      </c>
    </row>
    <row r="133" spans="1:6">
      <c r="A133">
        <v>132</v>
      </c>
      <c r="B133" s="46" t="s">
        <v>115</v>
      </c>
      <c r="C133" t="s">
        <v>14</v>
      </c>
      <c r="D133" t="s">
        <v>15</v>
      </c>
      <c r="F133" s="89" t="str">
        <f>VLOOKUP(A133,'Minor Girls'!$C$2:$D$145,2,FALSE)</f>
        <v>Grace Marnell</v>
      </c>
    </row>
    <row r="134" spans="1:6" s="11" customFormat="1">
      <c r="A134" s="11">
        <v>133</v>
      </c>
      <c r="B134" s="73" t="s">
        <v>116</v>
      </c>
      <c r="C134" s="11" t="s">
        <v>14</v>
      </c>
      <c r="D134" s="11" t="s">
        <v>15</v>
      </c>
      <c r="F134" s="88" t="e">
        <f>VLOOKUP(A134,'Minor Girls'!$C$2:$D$145,2,FALSE)</f>
        <v>#N/A</v>
      </c>
    </row>
    <row r="135" spans="1:6">
      <c r="A135">
        <v>134</v>
      </c>
      <c r="B135" s="46" t="s">
        <v>117</v>
      </c>
      <c r="C135" t="s">
        <v>14</v>
      </c>
      <c r="D135" t="s">
        <v>15</v>
      </c>
      <c r="F135" s="89" t="str">
        <f>VLOOKUP(A135,'Minor Girls'!$C$2:$D$145,2,FALSE)</f>
        <v>Evie Tromans</v>
      </c>
    </row>
    <row r="136" spans="1:6">
      <c r="A136">
        <v>135</v>
      </c>
      <c r="C136" t="s">
        <v>14</v>
      </c>
      <c r="D136" t="s">
        <v>15</v>
      </c>
    </row>
    <row r="137" spans="1:6">
      <c r="A137">
        <v>136</v>
      </c>
      <c r="C137" t="s">
        <v>14</v>
      </c>
      <c r="D137" t="s">
        <v>15</v>
      </c>
    </row>
    <row r="138" spans="1:6">
      <c r="A138">
        <v>137</v>
      </c>
      <c r="C138" t="s">
        <v>14</v>
      </c>
      <c r="D138" t="s">
        <v>15</v>
      </c>
    </row>
    <row r="139" spans="1:6">
      <c r="A139">
        <v>138</v>
      </c>
      <c r="C139" t="s">
        <v>14</v>
      </c>
      <c r="D139" t="s">
        <v>15</v>
      </c>
    </row>
    <row r="140" spans="1:6">
      <c r="A140">
        <v>139</v>
      </c>
      <c r="C140" t="s">
        <v>14</v>
      </c>
      <c r="D140" t="s">
        <v>15</v>
      </c>
    </row>
    <row r="142" spans="1:6">
      <c r="B142" s="15"/>
    </row>
    <row r="143" spans="1:6">
      <c r="B143" s="38">
        <f>COUNTA(B2:B140)</f>
        <v>92</v>
      </c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R35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69" sqref="E69"/>
    </sheetView>
  </sheetViews>
  <sheetFormatPr defaultColWidth="8.85546875" defaultRowHeight="15"/>
  <cols>
    <col min="1" max="1" width="10.7109375" bestFit="1" customWidth="1"/>
    <col min="2" max="2" width="3.85546875" style="57" bestFit="1" customWidth="1"/>
    <col min="3" max="3" width="9.85546875" style="63" customWidth="1"/>
    <col min="4" max="4" width="21.140625" style="26" bestFit="1" customWidth="1"/>
    <col min="5" max="5" width="14" style="26" customWidth="1"/>
    <col min="6" max="6" width="6.140625" style="26" customWidth="1"/>
    <col min="7" max="7" width="8.85546875" style="27"/>
    <col min="8" max="8" width="8.28515625" style="59" bestFit="1" customWidth="1"/>
    <col min="9" max="9" width="13.140625" bestFit="1" customWidth="1"/>
    <col min="10" max="10" width="10.7109375" bestFit="1" customWidth="1"/>
    <col min="16" max="16" width="8.85546875" style="12"/>
    <col min="17" max="17" width="3.5703125" customWidth="1"/>
    <col min="18" max="18" width="8.85546875" style="12"/>
  </cols>
  <sheetData>
    <row r="1" spans="1:18" ht="15.75" thickBot="1">
      <c r="A1" s="2" t="s">
        <v>3</v>
      </c>
      <c r="B1" s="3" t="s">
        <v>4</v>
      </c>
      <c r="C1" s="62" t="s">
        <v>0</v>
      </c>
      <c r="D1" s="23" t="s">
        <v>1</v>
      </c>
      <c r="E1" s="23" t="s">
        <v>29</v>
      </c>
      <c r="F1" s="23" t="s">
        <v>5</v>
      </c>
      <c r="G1" s="24" t="s">
        <v>2</v>
      </c>
    </row>
    <row r="2" spans="1:18" ht="15.75" thickBot="1">
      <c r="A2" t="s">
        <v>7</v>
      </c>
      <c r="B2" s="57">
        <v>1</v>
      </c>
      <c r="C2" s="63">
        <v>12</v>
      </c>
      <c r="D2" s="26" t="str">
        <f>IF(C2="","",VLOOKUP($C2,'Entries 1'!A:D,2,0))</f>
        <v>Rebecca Dilworth</v>
      </c>
      <c r="E2" s="26" t="str">
        <f>IF(C2="","",VLOOKUP($C2,'Entries 1'!A:D,3,0))</f>
        <v>Cheshire</v>
      </c>
      <c r="F2" s="26" t="str">
        <f>IF(C2="","",VLOOKUP($C2,'Entries 1'!A:D,4,0))</f>
        <v>MG</v>
      </c>
      <c r="G2" s="27">
        <v>8.27</v>
      </c>
      <c r="H2" s="58"/>
      <c r="I2" s="49" t="s">
        <v>32</v>
      </c>
      <c r="J2" s="138" t="s">
        <v>31</v>
      </c>
      <c r="K2" s="139"/>
      <c r="L2" s="139"/>
      <c r="M2" s="139"/>
      <c r="N2" s="139"/>
      <c r="O2" s="140"/>
    </row>
    <row r="3" spans="1:18">
      <c r="B3" s="57">
        <f>SUM(B2+1)</f>
        <v>2</v>
      </c>
      <c r="C3" s="63">
        <v>43</v>
      </c>
      <c r="D3" s="26" t="str">
        <f>IF(C3="","",VLOOKUP($C3,'Entries 1'!A:D,2,0))</f>
        <v>Issy Price</v>
      </c>
      <c r="E3" s="26" t="str">
        <f>IF(C3="","",VLOOKUP($C3,'Entries 1'!A:D,3,0))</f>
        <v>Shropshire</v>
      </c>
      <c r="F3" s="26" t="str">
        <f>IF(C3="","",VLOOKUP($C3,'Entries 1'!A:D,4,0))</f>
        <v>MG</v>
      </c>
      <c r="G3" s="27">
        <v>8.35</v>
      </c>
      <c r="H3" s="65"/>
      <c r="I3" s="10" t="s">
        <v>6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1">
        <v>6</v>
      </c>
      <c r="P3" s="16" t="s">
        <v>30</v>
      </c>
      <c r="R3" s="64" t="s">
        <v>17</v>
      </c>
    </row>
    <row r="4" spans="1:18">
      <c r="B4" s="57">
        <f t="shared" ref="B4:B67" si="0">SUM(B3+1)</f>
        <v>3</v>
      </c>
      <c r="C4" s="63">
        <v>87</v>
      </c>
      <c r="D4" s="26" t="str">
        <f>IF(C4="","",VLOOKUP($C4,'Entries 1'!A:D,2,0))</f>
        <v>Evie Denton</v>
      </c>
      <c r="E4" s="26" t="str">
        <f>IF(C4="","",VLOOKUP($C4,'Entries 1'!A:D,3,0))</f>
        <v>Surrey</v>
      </c>
      <c r="F4" s="26" t="str">
        <f>IF(C4="","",VLOOKUP($C4,'Entries 1'!A:D,4,0))</f>
        <v>MG</v>
      </c>
      <c r="G4" s="27">
        <v>8.42</v>
      </c>
      <c r="H4" s="66"/>
      <c r="I4" s="8" t="s">
        <v>18</v>
      </c>
      <c r="J4" s="13">
        <f t="array" ref="J4">SMALL(IF($E$2:$E$151="Cheshire",$B$2:$B$151),1)</f>
        <v>1</v>
      </c>
      <c r="K4" s="13">
        <f t="array" ref="K4">SMALL(IF($E$2:$E$151="Cheshire",$B$2:$B$151),2)</f>
        <v>4</v>
      </c>
      <c r="L4" s="13">
        <f t="array" ref="L4">SMALL(IF($E$2:$E$151="Cheshire",$B$2:$B$151),3)</f>
        <v>6</v>
      </c>
      <c r="M4" s="13">
        <f t="array" ref="M4">SMALL(IF($E$2:$E$151="Cheshire",$B$2:$B$151),4)</f>
        <v>13</v>
      </c>
      <c r="N4" s="13">
        <f t="array" ref="N4">SMALL(IF($E$2:$E$151="Cheshire",$B$2:$B$151),5)</f>
        <v>26</v>
      </c>
      <c r="O4" s="17">
        <f t="array" ref="O4">SMALL(IF($E$2:$E$151="Cheshire",$B$2:$B$151),6)</f>
        <v>28</v>
      </c>
      <c r="P4" s="18">
        <f t="shared" ref="P4:P10" si="1">SUM(J4:O4)</f>
        <v>78</v>
      </c>
      <c r="Q4" s="69"/>
      <c r="R4" s="70">
        <v>1</v>
      </c>
    </row>
    <row r="5" spans="1:18">
      <c r="B5" s="57">
        <f t="shared" si="0"/>
        <v>4</v>
      </c>
      <c r="C5" s="63">
        <v>1</v>
      </c>
      <c r="D5" s="26" t="str">
        <f>IF(C5="","",VLOOKUP($C5,'Entries 1'!A:D,2,0))</f>
        <v>Alice Gale</v>
      </c>
      <c r="E5" s="26" t="str">
        <f>IF(C5="","",VLOOKUP($C5,'Entries 1'!A:D,3,0))</f>
        <v>Cheshire</v>
      </c>
      <c r="F5" s="26" t="str">
        <f>IF(C5="","",VLOOKUP($C5,'Entries 1'!A:D,4,0))</f>
        <v>MG</v>
      </c>
      <c r="G5" s="27">
        <v>8.49</v>
      </c>
      <c r="H5" s="66"/>
      <c r="I5" s="8" t="s">
        <v>19</v>
      </c>
      <c r="J5" s="13">
        <f t="array" ref="J5">SMALL(IF($E$2:$E$151="Shropshire",$B$2:$B$151),1)</f>
        <v>2</v>
      </c>
      <c r="K5" s="13">
        <f t="array" ref="K5">SMALL(IF($E$2:$E$151="Shropshire",$B$2:$B$151),2)</f>
        <v>9</v>
      </c>
      <c r="L5" s="13">
        <f t="array" ref="L5">SMALL(IF($E$2:$E$151="Shropshire",$B$2:$B$151),3)</f>
        <v>18</v>
      </c>
      <c r="M5" s="13">
        <f t="array" ref="M5">SMALL(IF($E$2:$E$151="Shropshire",$B$2:$B$151),4)</f>
        <v>21</v>
      </c>
      <c r="N5" s="13">
        <f t="array" ref="N5">SMALL(IF($E$2:$E$151="Shropshire",$B$2:$B$151),5)</f>
        <v>34</v>
      </c>
      <c r="O5" s="17">
        <f t="array" ref="O5">SMALL(IF($E$2:$E$151="Shropshire",$B$2:$B$151),6)</f>
        <v>43</v>
      </c>
      <c r="P5" s="18">
        <f t="shared" si="1"/>
        <v>127</v>
      </c>
      <c r="Q5" s="69"/>
      <c r="R5" s="70">
        <v>2</v>
      </c>
    </row>
    <row r="6" spans="1:18">
      <c r="B6" s="57">
        <f t="shared" si="0"/>
        <v>5</v>
      </c>
      <c r="C6" s="63">
        <v>60</v>
      </c>
      <c r="D6" s="26" t="str">
        <f>IF(C6="","",VLOOKUP($C6,'Entries 1'!A:D,2,0))</f>
        <v>Aria  Aberley-Barker</v>
      </c>
      <c r="E6" s="26" t="str">
        <f>IF(C6="","",VLOOKUP($C6,'Entries 1'!A:D,3,0))</f>
        <v>Staffs</v>
      </c>
      <c r="F6" s="26" t="str">
        <f>IF(C6="","",VLOOKUP($C6,'Entries 1'!A:D,4,0))</f>
        <v>MG</v>
      </c>
      <c r="G6" s="27">
        <v>8.5</v>
      </c>
      <c r="H6" s="66"/>
      <c r="I6" s="8" t="s">
        <v>20</v>
      </c>
      <c r="J6" s="13">
        <f t="array" ref="J6">SMALL(IF($E$2:$E$151="Surrey",$B$2:$B$151),1)</f>
        <v>3</v>
      </c>
      <c r="K6" s="13">
        <f t="array" ref="K6">SMALL(IF($E$2:$E$151="Surrey",$B$2:$B$151),2)</f>
        <v>10</v>
      </c>
      <c r="L6" s="13">
        <f t="array" ref="L6">SMALL(IF($E$2:$E$151="Surrey",$B$2:$B$151),3)</f>
        <v>16</v>
      </c>
      <c r="M6" s="13">
        <f t="array" ref="M6">SMALL(IF($E$2:$E$151="Surrey",$B$2:$B$151),4)</f>
        <v>27</v>
      </c>
      <c r="N6" s="13">
        <f t="array" ref="N6">SMALL(IF($E$2:$E$151="Surrey",$B$2:$B$151),5)</f>
        <v>29</v>
      </c>
      <c r="O6" s="17">
        <f t="array" ref="O6">SMALL(IF($E$2:$E$151="Surrey",$B$2:$B$151),6)</f>
        <v>49</v>
      </c>
      <c r="P6" s="18">
        <f t="shared" si="1"/>
        <v>134</v>
      </c>
      <c r="Q6" s="69"/>
      <c r="R6" s="70">
        <v>3</v>
      </c>
    </row>
    <row r="7" spans="1:18">
      <c r="B7" s="57">
        <f t="shared" si="0"/>
        <v>6</v>
      </c>
      <c r="C7" s="63">
        <v>15</v>
      </c>
      <c r="D7" s="26" t="str">
        <f>IF(C7="","",VLOOKUP($C7,'Entries 1'!A:D,2,0))</f>
        <v>Carys Roberts</v>
      </c>
      <c r="E7" s="26" t="str">
        <f>IF(C7="","",VLOOKUP($C7,'Entries 1'!A:D,3,0))</f>
        <v>Cheshire</v>
      </c>
      <c r="F7" s="26" t="str">
        <f>IF(C7="","",VLOOKUP($C7,'Entries 1'!A:D,4,0))</f>
        <v>MG</v>
      </c>
      <c r="G7" s="27">
        <v>8.5</v>
      </c>
      <c r="H7" s="66"/>
      <c r="I7" s="28" t="s">
        <v>14</v>
      </c>
      <c r="J7" s="13">
        <f t="array" ref="J7">SMALL(IF($E$2:$E$151="West Mids",$B$2:$B$151),1)</f>
        <v>7</v>
      </c>
      <c r="K7" s="13">
        <f t="array" ref="K7">SMALL(IF($E$2:$E$151="West Mids",$B$2:$B$151),2)</f>
        <v>14</v>
      </c>
      <c r="L7" s="13">
        <f t="array" ref="L7">SMALL(IF($E$2:$E$151="West Mids",$B$2:$B$151),3)</f>
        <v>15</v>
      </c>
      <c r="M7" s="13">
        <f t="array" ref="M7">SMALL(IF($E$2:$E$151="West Mids",$B$2:$B$151),4)</f>
        <v>32</v>
      </c>
      <c r="N7" s="13">
        <f t="array" ref="N7">SMALL(IF($E$2:$E$151="West Mids",$B$2:$B$151),5)</f>
        <v>33</v>
      </c>
      <c r="O7" s="17">
        <f t="array" ref="O7">SMALL(IF($E$2:$E$151="West Mids",$B$2:$B$151),6)</f>
        <v>36</v>
      </c>
      <c r="P7" s="18">
        <f t="shared" si="1"/>
        <v>137</v>
      </c>
      <c r="Q7" s="69"/>
      <c r="R7" s="70">
        <v>4</v>
      </c>
    </row>
    <row r="8" spans="1:18">
      <c r="B8" s="57">
        <f t="shared" si="0"/>
        <v>7</v>
      </c>
      <c r="C8" s="63">
        <v>122</v>
      </c>
      <c r="D8" s="26" t="str">
        <f>IF(C8="","",VLOOKUP($C8,'Entries 1'!A:D,2,0))</f>
        <v>Megan Nicklin</v>
      </c>
      <c r="E8" s="26" t="str">
        <f>IF(C8="","",VLOOKUP($C8,'Entries 1'!A:D,3,0))</f>
        <v>West Mids</v>
      </c>
      <c r="F8" s="26" t="str">
        <f>IF(C8="","",VLOOKUP($C8,'Entries 1'!A:D,4,0))</f>
        <v>MG</v>
      </c>
      <c r="G8" s="27">
        <v>8.51</v>
      </c>
      <c r="H8" s="66"/>
      <c r="I8" s="8" t="s">
        <v>21</v>
      </c>
      <c r="J8" s="13">
        <f t="array" ref="J8">SMALL(IF($E$2:$E$151="Warwickshire",$B$2:$B$151),1)</f>
        <v>12</v>
      </c>
      <c r="K8" s="13">
        <f t="array" ref="K8">SMALL(IF($E$2:$E$151="Warwickshire",$B$2:$B$151),2)</f>
        <v>24</v>
      </c>
      <c r="L8" s="13">
        <f t="array" ref="L8">SMALL(IF($E$2:$E$151="Warwickshire",$B$2:$B$151),3)</f>
        <v>25</v>
      </c>
      <c r="M8" s="13">
        <f t="array" ref="M8">SMALL(IF($E$2:$E$151="Warwickshire",$B$2:$B$151),4)</f>
        <v>38</v>
      </c>
      <c r="N8" s="13">
        <f t="array" ref="N8">SMALL(IF($E$2:$E$151="Warwickshire",$B$2:$B$151),5)</f>
        <v>40</v>
      </c>
      <c r="O8" s="17">
        <f t="array" ref="O8">SMALL(IF($E$2:$E$151="Warwickshire",$B$2:$B$151),6)</f>
        <v>41</v>
      </c>
      <c r="P8" s="18">
        <f t="shared" si="1"/>
        <v>180</v>
      </c>
      <c r="Q8" s="69"/>
      <c r="R8" s="70">
        <v>5</v>
      </c>
    </row>
    <row r="9" spans="1:18">
      <c r="B9" s="57">
        <f t="shared" si="0"/>
        <v>8</v>
      </c>
      <c r="C9" s="63">
        <v>22</v>
      </c>
      <c r="D9" s="26" t="str">
        <f>IF(C9="","",VLOOKUP($C9,'Entries 1'!A:D,2,0))</f>
        <v>Sophie Rylance</v>
      </c>
      <c r="E9" s="26" t="str">
        <f>IF(C9="","",VLOOKUP($C9,'Entries 1'!A:D,3,0))</f>
        <v>Cumbria</v>
      </c>
      <c r="F9" s="26" t="str">
        <f>IF(C9="","",VLOOKUP($C9,'Entries 1'!A:D,4,0))</f>
        <v>MG</v>
      </c>
      <c r="G9" s="27">
        <v>8.56</v>
      </c>
      <c r="H9" s="66"/>
      <c r="I9" s="8" t="s">
        <v>13</v>
      </c>
      <c r="J9" s="13">
        <f t="array" ref="J9">SMALL(IF($E$2:$E$151="Staffs",$B$2:$B$151),1)</f>
        <v>5</v>
      </c>
      <c r="K9" s="13">
        <f t="array" ref="K9">SMALL(IF($E$2:$E$151="Staffs",$B$2:$B$151),2)</f>
        <v>17</v>
      </c>
      <c r="L9" s="13">
        <f t="array" ref="L9">SMALL(IF($E$2:$E$151="Staffs",$B$2:$B$151),3)</f>
        <v>22</v>
      </c>
      <c r="M9" s="13">
        <f t="array" ref="M9">SMALL(IF($E$2:$E$151="Staffs",$B$2:$B$151),4)</f>
        <v>35</v>
      </c>
      <c r="N9" s="13">
        <f t="array" ref="N9">SMALL(IF($E$2:$E$151="Staffs",$B$2:$B$151),5)</f>
        <v>50</v>
      </c>
      <c r="O9" s="17">
        <f t="array" ref="O9">SMALL(IF($E$2:$E$151="Staffs",$B$2:$B$151),6)</f>
        <v>53</v>
      </c>
      <c r="P9" s="18">
        <f t="shared" si="1"/>
        <v>182</v>
      </c>
      <c r="Q9" s="69"/>
      <c r="R9" s="70">
        <v>6</v>
      </c>
    </row>
    <row r="10" spans="1:18" ht="15.75" thickBot="1">
      <c r="B10" s="57">
        <f t="shared" si="0"/>
        <v>9</v>
      </c>
      <c r="C10" s="63">
        <v>45</v>
      </c>
      <c r="D10" s="26" t="str">
        <f>IF(C10="","",VLOOKUP($C10,'Entries 1'!A:D,2,0))</f>
        <v>Lydia Lane-Craddock</v>
      </c>
      <c r="E10" s="26" t="str">
        <f>IF(C10="","",VLOOKUP($C10,'Entries 1'!A:D,3,0))</f>
        <v>Shropshire</v>
      </c>
      <c r="F10" s="26" t="str">
        <f>IF(C10="","",VLOOKUP($C10,'Entries 1'!A:D,4,0))</f>
        <v>MG</v>
      </c>
      <c r="G10" s="27">
        <v>8.57</v>
      </c>
      <c r="H10" s="66"/>
      <c r="I10" s="92" t="s">
        <v>28</v>
      </c>
      <c r="J10" s="13">
        <f t="array" ref="J10">SMALL(IF($E$2:$E$151="Cumbria",$B$2:$B$151),1)</f>
        <v>8</v>
      </c>
      <c r="K10" s="13">
        <f t="array" ref="K10">SMALL(IF($E$2:$E$151="Cumbria",$B$2:$B$151),2)</f>
        <v>11</v>
      </c>
      <c r="L10" s="13">
        <f t="array" ref="L10">SMALL(IF($E$2:$E$151="Cumbria",$B$2:$B$151),3)</f>
        <v>19</v>
      </c>
      <c r="M10" s="13">
        <f t="array" ref="M10">SMALL(IF($E$2:$E$151="Cumbria",$B$2:$B$151),4)</f>
        <v>20</v>
      </c>
      <c r="N10" s="13">
        <f t="array" ref="N10">SMALL(IF($E$2:$E$151="Cumbria",$B$2:$B$151),5)</f>
        <v>23</v>
      </c>
      <c r="O10" s="17" t="e">
        <f t="array" ref="O10">SMALL(IF($E$2:$E$151="Cumbria",$B$2:$B$151),6)</f>
        <v>#NUM!</v>
      </c>
      <c r="P10" s="19" t="e">
        <f t="shared" si="1"/>
        <v>#NUM!</v>
      </c>
      <c r="Q10" s="69"/>
      <c r="R10" s="70" t="s">
        <v>562</v>
      </c>
    </row>
    <row r="11" spans="1:18">
      <c r="B11" s="57">
        <f t="shared" si="0"/>
        <v>10</v>
      </c>
      <c r="C11" s="63">
        <v>85</v>
      </c>
      <c r="D11" s="26" t="str">
        <f>IF(C11="","",VLOOKUP($C11,'Entries 1'!A:D,2,0))</f>
        <v>Riona Stockley</v>
      </c>
      <c r="E11" s="26" t="str">
        <f>IF(C11="","",VLOOKUP($C11,'Entries 1'!A:D,3,0))</f>
        <v>Surrey</v>
      </c>
      <c r="F11" s="26" t="str">
        <f>IF(C11="","",VLOOKUP($C11,'Entries 1'!A:D,4,0))</f>
        <v>MG</v>
      </c>
      <c r="G11" s="27">
        <v>8.58</v>
      </c>
      <c r="H11" s="67"/>
      <c r="I11" s="11"/>
      <c r="J11" s="14"/>
      <c r="K11" s="11"/>
    </row>
    <row r="12" spans="1:18">
      <c r="B12" s="57">
        <f t="shared" si="0"/>
        <v>11</v>
      </c>
      <c r="C12" s="63">
        <v>20</v>
      </c>
      <c r="D12" s="26" t="str">
        <f>IF(C12="","",VLOOKUP($C12,'Entries 1'!A:D,2,0))</f>
        <v>Maddie Hutton</v>
      </c>
      <c r="E12" s="26" t="str">
        <f>IF(C12="","",VLOOKUP($C12,'Entries 1'!A:D,3,0))</f>
        <v>Cumbria</v>
      </c>
      <c r="F12" s="26" t="str">
        <f>IF(C12="","",VLOOKUP($C12,'Entries 1'!A:D,4,0))</f>
        <v>MG</v>
      </c>
      <c r="G12" s="27">
        <v>9.0299999999999994</v>
      </c>
      <c r="I12" s="11"/>
      <c r="J12" s="14"/>
      <c r="K12" s="14" t="s">
        <v>27</v>
      </c>
    </row>
    <row r="13" spans="1:18">
      <c r="B13" s="57">
        <f t="shared" si="0"/>
        <v>12</v>
      </c>
      <c r="C13" s="63">
        <v>101</v>
      </c>
      <c r="D13" s="26" t="str">
        <f>IF(C13="","",VLOOKUP($C13,'Entries 1'!A:D,2,0))</f>
        <v>Tulah Searle</v>
      </c>
      <c r="E13" s="26" t="str">
        <f>IF(C13="","",VLOOKUP($C13,'Entries 1'!A:D,3,0))</f>
        <v>Warwickshire</v>
      </c>
      <c r="F13" s="26" t="str">
        <f>IF(C13="","",VLOOKUP($C13,'Entries 1'!A:D,4,0))</f>
        <v>MG</v>
      </c>
      <c r="G13" s="27">
        <v>9.0500000000000007</v>
      </c>
      <c r="I13" s="11"/>
      <c r="J13" s="14"/>
      <c r="K13" s="14" t="s">
        <v>580</v>
      </c>
    </row>
    <row r="14" spans="1:18">
      <c r="B14" s="57">
        <f t="shared" si="0"/>
        <v>13</v>
      </c>
      <c r="C14" s="63">
        <v>17</v>
      </c>
      <c r="D14" s="26" t="str">
        <f>IF(C14="","",VLOOKUP($C14,'Entries 1'!A:D,2,0))</f>
        <v>Florence Cooke</v>
      </c>
      <c r="E14" s="26" t="str">
        <f>IF(C14="","",VLOOKUP($C14,'Entries 1'!A:D,3,0))</f>
        <v>Cheshire</v>
      </c>
      <c r="F14" s="26" t="str">
        <f>IF(C14="","",VLOOKUP($C14,'Entries 1'!A:D,4,0))</f>
        <v>MG</v>
      </c>
      <c r="G14" s="27">
        <v>9.06</v>
      </c>
    </row>
    <row r="15" spans="1:18">
      <c r="B15" s="57">
        <f t="shared" si="0"/>
        <v>14</v>
      </c>
      <c r="C15" s="63">
        <v>120</v>
      </c>
      <c r="D15" s="26" t="str">
        <f>IF(C15="","",VLOOKUP($C15,'Entries 1'!A:D,2,0))</f>
        <v>Mante Nausedaite</v>
      </c>
      <c r="E15" s="26" t="str">
        <f>IF(C15="","",VLOOKUP($C15,'Entries 1'!A:D,3,0))</f>
        <v>West Mids</v>
      </c>
      <c r="F15" s="26" t="str">
        <f>IF(C15="","",VLOOKUP($C15,'Entries 1'!A:D,4,0))</f>
        <v>MG</v>
      </c>
      <c r="G15" s="27">
        <v>9.06</v>
      </c>
    </row>
    <row r="16" spans="1:18">
      <c r="B16" s="57">
        <f t="shared" si="0"/>
        <v>15</v>
      </c>
      <c r="C16" s="63">
        <v>124</v>
      </c>
      <c r="D16" s="26" t="str">
        <f>IF(C16="","",VLOOKUP($C16,'Entries 1'!A:D,2,0))</f>
        <v>Martha Wood</v>
      </c>
      <c r="E16" s="26" t="str">
        <f>IF(C16="","",VLOOKUP($C16,'Entries 1'!A:D,3,0))</f>
        <v>West Mids</v>
      </c>
      <c r="F16" s="26" t="str">
        <f>IF(C16="","",VLOOKUP($C16,'Entries 1'!A:D,4,0))</f>
        <v>MG</v>
      </c>
      <c r="G16" s="27">
        <v>9.07</v>
      </c>
    </row>
    <row r="17" spans="2:7">
      <c r="B17" s="57">
        <f t="shared" si="0"/>
        <v>16</v>
      </c>
      <c r="C17" s="63">
        <v>88</v>
      </c>
      <c r="D17" s="26" t="str">
        <f>IF(C17="","",VLOOKUP($C17,'Entries 1'!A:D,2,0))</f>
        <v xml:space="preserve">Poppy Wells </v>
      </c>
      <c r="E17" s="26" t="str">
        <f>IF(C17="","",VLOOKUP($C17,'Entries 1'!A:D,3,0))</f>
        <v>Surrey</v>
      </c>
      <c r="F17" s="26" t="str">
        <f>IF(C17="","",VLOOKUP($C17,'Entries 1'!A:D,4,0))</f>
        <v>MG</v>
      </c>
      <c r="G17" s="27">
        <v>9.1</v>
      </c>
    </row>
    <row r="18" spans="2:7">
      <c r="B18" s="57">
        <f t="shared" si="0"/>
        <v>17</v>
      </c>
      <c r="C18" s="63">
        <v>61</v>
      </c>
      <c r="D18" s="26" t="str">
        <f>IF(C18="","",VLOOKUP($C18,'Entries 1'!A:D,2,0))</f>
        <v>Niamh Bould</v>
      </c>
      <c r="E18" s="26" t="str">
        <f>IF(C18="","",VLOOKUP($C18,'Entries 1'!A:D,3,0))</f>
        <v>Staffs</v>
      </c>
      <c r="F18" s="26" t="str">
        <f>IF(C18="","",VLOOKUP($C18,'Entries 1'!A:D,4,0))</f>
        <v>MG</v>
      </c>
      <c r="G18" s="27">
        <v>9.1199999999999992</v>
      </c>
    </row>
    <row r="19" spans="2:7">
      <c r="B19" s="57">
        <f t="shared" si="0"/>
        <v>18</v>
      </c>
      <c r="C19" s="63">
        <v>40</v>
      </c>
      <c r="D19" s="26" t="str">
        <f>IF(C19="","",VLOOKUP($C19,'Entries 1'!A:D,2,0))</f>
        <v>Prue Noss</v>
      </c>
      <c r="E19" s="26" t="str">
        <f>IF(C19="","",VLOOKUP($C19,'Entries 1'!A:D,3,0))</f>
        <v>Shropshire</v>
      </c>
      <c r="F19" s="26" t="str">
        <f>IF(C19="","",VLOOKUP($C19,'Entries 1'!A:D,4,0))</f>
        <v>MG</v>
      </c>
      <c r="G19" s="27">
        <v>9.1199999999999992</v>
      </c>
    </row>
    <row r="20" spans="2:7">
      <c r="B20" s="57">
        <f t="shared" si="0"/>
        <v>19</v>
      </c>
      <c r="C20" s="63">
        <v>23</v>
      </c>
      <c r="D20" s="26" t="str">
        <f>IF(C20="","",VLOOKUP($C20,'Entries 1'!A:D,2,0))</f>
        <v>Grace Monkhouse</v>
      </c>
      <c r="E20" s="26" t="str">
        <f>IF(C20="","",VLOOKUP($C20,'Entries 1'!A:D,3,0))</f>
        <v>Cumbria</v>
      </c>
      <c r="F20" s="26" t="str">
        <f>IF(C20="","",VLOOKUP($C20,'Entries 1'!A:D,4,0))</f>
        <v>MG</v>
      </c>
      <c r="G20" s="27">
        <v>9.16</v>
      </c>
    </row>
    <row r="21" spans="2:7">
      <c r="B21" s="57">
        <f t="shared" si="0"/>
        <v>20</v>
      </c>
      <c r="C21" s="63">
        <v>25</v>
      </c>
      <c r="D21" s="26" t="str">
        <f>IF(C21="","",VLOOKUP($C21,'Entries 1'!A:D,2,0))</f>
        <v>Jessica Bailey</v>
      </c>
      <c r="E21" s="26" t="str">
        <f>IF(C21="","",VLOOKUP($C21,'Entries 1'!A:D,3,0))</f>
        <v>Cumbria</v>
      </c>
      <c r="F21" s="26" t="str">
        <f>IF(C21="","",VLOOKUP($C21,'Entries 1'!A:D,4,0))</f>
        <v>MG</v>
      </c>
      <c r="G21" s="27">
        <v>9.16</v>
      </c>
    </row>
    <row r="22" spans="2:7">
      <c r="B22" s="57">
        <f t="shared" si="0"/>
        <v>21</v>
      </c>
      <c r="C22" s="63">
        <v>41</v>
      </c>
      <c r="D22" s="26" t="str">
        <f>IF(C22="","",VLOOKUP($C22,'Entries 1'!A:D,2,0))</f>
        <v>Olivia Clarke</v>
      </c>
      <c r="E22" s="26" t="str">
        <f>IF(C22="","",VLOOKUP($C22,'Entries 1'!A:D,3,0))</f>
        <v>Shropshire</v>
      </c>
      <c r="F22" s="26" t="str">
        <f>IF(C22="","",VLOOKUP($C22,'Entries 1'!A:D,4,0))</f>
        <v>MG</v>
      </c>
      <c r="G22" s="27">
        <v>9.17</v>
      </c>
    </row>
    <row r="23" spans="2:7">
      <c r="B23" s="57">
        <f t="shared" si="0"/>
        <v>22</v>
      </c>
      <c r="C23" s="63">
        <v>64</v>
      </c>
      <c r="D23" s="26" t="str">
        <f>IF(C23="","",VLOOKUP($C23,'Entries 1'!A:D,2,0))</f>
        <v>Lottie McClaren</v>
      </c>
      <c r="E23" s="26" t="str">
        <f>IF(C23="","",VLOOKUP($C23,'Entries 1'!A:D,3,0))</f>
        <v>Staffs</v>
      </c>
      <c r="F23" s="26" t="str">
        <f>IF(C23="","",VLOOKUP($C23,'Entries 1'!A:D,4,0))</f>
        <v>MG</v>
      </c>
      <c r="G23" s="27">
        <v>9.17</v>
      </c>
    </row>
    <row r="24" spans="2:7">
      <c r="B24" s="57">
        <f t="shared" si="0"/>
        <v>23</v>
      </c>
      <c r="C24" s="63">
        <v>24</v>
      </c>
      <c r="D24" s="26" t="str">
        <f>IF(C24="","",VLOOKUP($C24,'Entries 1'!A:D,2,0))</f>
        <v>Elise Tallon</v>
      </c>
      <c r="E24" s="26" t="str">
        <f>IF(C24="","",VLOOKUP($C24,'Entries 1'!A:D,3,0))</f>
        <v>Cumbria</v>
      </c>
      <c r="F24" s="26" t="str">
        <f>IF(C24="","",VLOOKUP($C24,'Entries 1'!A:D,4,0))</f>
        <v>MG</v>
      </c>
      <c r="G24" s="27">
        <v>9.2100000000000009</v>
      </c>
    </row>
    <row r="25" spans="2:7">
      <c r="B25" s="57">
        <f t="shared" si="0"/>
        <v>24</v>
      </c>
      <c r="C25" s="63">
        <v>109</v>
      </c>
      <c r="D25" s="26" t="str">
        <f>IF(C25="","",VLOOKUP($C25,'Entries 1'!A:D,2,0))</f>
        <v>Hannah Cooper</v>
      </c>
      <c r="E25" s="26" t="str">
        <f>IF(C25="","",VLOOKUP($C25,'Entries 1'!A:D,3,0))</f>
        <v>Warwickshire</v>
      </c>
      <c r="F25" s="26" t="str">
        <f>IF(C25="","",VLOOKUP($C25,'Entries 1'!A:D,4,0))</f>
        <v>MG</v>
      </c>
      <c r="G25" s="27">
        <v>9.2100000000000009</v>
      </c>
    </row>
    <row r="26" spans="2:7">
      <c r="B26" s="57">
        <f t="shared" si="0"/>
        <v>25</v>
      </c>
      <c r="C26" s="63">
        <v>100</v>
      </c>
      <c r="D26" s="26" t="str">
        <f>IF(C26="","",VLOOKUP($C26,'Entries 1'!A:D,2,0))</f>
        <v>Leah Bowen</v>
      </c>
      <c r="E26" s="26" t="str">
        <f>IF(C26="","",VLOOKUP($C26,'Entries 1'!A:D,3,0))</f>
        <v>Warwickshire</v>
      </c>
      <c r="F26" s="26" t="str">
        <f>IF(C26="","",VLOOKUP($C26,'Entries 1'!A:D,4,0))</f>
        <v>MG</v>
      </c>
      <c r="G26" s="27">
        <v>9.2200000000000006</v>
      </c>
    </row>
    <row r="27" spans="2:7">
      <c r="B27" s="57">
        <f t="shared" si="0"/>
        <v>26</v>
      </c>
      <c r="C27" s="63">
        <v>2</v>
      </c>
      <c r="D27" s="26" t="str">
        <f>IF(C27="","",VLOOKUP($C27,'Entries 1'!A:D,2,0))</f>
        <v>Annabelle Bygrave</v>
      </c>
      <c r="E27" s="26" t="str">
        <f>IF(C27="","",VLOOKUP($C27,'Entries 1'!A:D,3,0))</f>
        <v>Cheshire</v>
      </c>
      <c r="F27" s="26" t="str">
        <f>IF(C27="","",VLOOKUP($C27,'Entries 1'!A:D,4,0))</f>
        <v>MG</v>
      </c>
      <c r="G27" s="27">
        <v>9.25</v>
      </c>
    </row>
    <row r="28" spans="2:7">
      <c r="B28" s="57">
        <f t="shared" si="0"/>
        <v>27</v>
      </c>
      <c r="C28" s="63">
        <v>83</v>
      </c>
      <c r="D28" s="26" t="str">
        <f>IF(C28="","",VLOOKUP($C28,'Entries 1'!A:D,2,0))</f>
        <v>Anna Bloomfield</v>
      </c>
      <c r="E28" s="26" t="str">
        <f>IF(C28="","",VLOOKUP($C28,'Entries 1'!A:D,3,0))</f>
        <v>Surrey</v>
      </c>
      <c r="F28" s="26" t="str">
        <f>IF(C28="","",VLOOKUP($C28,'Entries 1'!A:D,4,0))</f>
        <v>MG</v>
      </c>
      <c r="G28" s="27">
        <v>9.27</v>
      </c>
    </row>
    <row r="29" spans="2:7">
      <c r="B29" s="57">
        <f t="shared" si="0"/>
        <v>28</v>
      </c>
      <c r="C29" s="63">
        <v>7</v>
      </c>
      <c r="D29" s="26" t="str">
        <f>IF(C29="","",VLOOKUP($C29,'Entries 1'!A:D,2,0))</f>
        <v>Emma Holmes</v>
      </c>
      <c r="E29" s="26" t="str">
        <f>IF(C29="","",VLOOKUP($C29,'Entries 1'!A:D,3,0))</f>
        <v>Cheshire</v>
      </c>
      <c r="F29" s="26" t="str">
        <f>IF(C29="","",VLOOKUP($C29,'Entries 1'!A:D,4,0))</f>
        <v>MG</v>
      </c>
      <c r="G29" s="27">
        <v>9.2799999999999994</v>
      </c>
    </row>
    <row r="30" spans="2:7">
      <c r="B30" s="57">
        <f t="shared" si="0"/>
        <v>29</v>
      </c>
      <c r="C30" s="63">
        <v>82</v>
      </c>
      <c r="D30" s="26" t="str">
        <f>IF(C30="","",VLOOKUP($C30,'Entries 1'!A:D,2,0))</f>
        <v>Holly Perks</v>
      </c>
      <c r="E30" s="26" t="str">
        <f>IF(C30="","",VLOOKUP($C30,'Entries 1'!A:D,3,0))</f>
        <v>Surrey</v>
      </c>
      <c r="F30" s="26" t="str">
        <f>IF(C30="","",VLOOKUP($C30,'Entries 1'!A:D,4,0))</f>
        <v>MG</v>
      </c>
      <c r="G30" s="27">
        <v>9.2899999999999991</v>
      </c>
    </row>
    <row r="31" spans="2:7">
      <c r="B31" s="57">
        <f t="shared" si="0"/>
        <v>30</v>
      </c>
      <c r="C31" s="63">
        <v>4</v>
      </c>
      <c r="D31" s="26" t="str">
        <f>IF(C31="","",VLOOKUP($C31,'Entries 1'!A:D,2,0))</f>
        <v>Beatrice Taylor</v>
      </c>
      <c r="E31" s="26" t="str">
        <f>IF(C31="","",VLOOKUP($C31,'Entries 1'!A:D,3,0))</f>
        <v>Cheshire</v>
      </c>
      <c r="F31" s="26" t="str">
        <f>IF(C31="","",VLOOKUP($C31,'Entries 1'!A:D,4,0))</f>
        <v>MG</v>
      </c>
      <c r="G31" s="27">
        <v>9.3000000000000007</v>
      </c>
    </row>
    <row r="32" spans="2:7">
      <c r="B32" s="57">
        <f t="shared" si="0"/>
        <v>31</v>
      </c>
      <c r="C32" s="63">
        <v>9</v>
      </c>
      <c r="D32" s="26" t="str">
        <f>IF(C32="","",VLOOKUP($C32,'Entries 1'!A:D,2,0))</f>
        <v>Jessica Hennessy</v>
      </c>
      <c r="E32" s="26" t="str">
        <f>IF(C32="","",VLOOKUP($C32,'Entries 1'!A:D,3,0))</f>
        <v>Cheshire</v>
      </c>
      <c r="F32" s="26" t="str">
        <f>IF(C32="","",VLOOKUP($C32,'Entries 1'!A:D,4,0))</f>
        <v>MG</v>
      </c>
      <c r="G32" s="27">
        <v>9.34</v>
      </c>
    </row>
    <row r="33" spans="2:7">
      <c r="B33" s="57">
        <f t="shared" si="0"/>
        <v>32</v>
      </c>
      <c r="C33" s="63">
        <v>125</v>
      </c>
      <c r="D33" s="26" t="str">
        <f>IF(C33="","",VLOOKUP($C33,'Entries 1'!A:D,2,0))</f>
        <v>Mya Woodward</v>
      </c>
      <c r="E33" s="26" t="str">
        <f>IF(C33="","",VLOOKUP($C33,'Entries 1'!A:D,3,0))</f>
        <v>West Mids</v>
      </c>
      <c r="F33" s="26" t="str">
        <f>IF(C33="","",VLOOKUP($C33,'Entries 1'!A:D,4,0))</f>
        <v>MG</v>
      </c>
      <c r="G33" s="27">
        <v>9.35</v>
      </c>
    </row>
    <row r="34" spans="2:7">
      <c r="B34" s="57">
        <f t="shared" si="0"/>
        <v>33</v>
      </c>
      <c r="C34" s="63">
        <v>121</v>
      </c>
      <c r="D34" s="26" t="str">
        <f>IF(C34="","",VLOOKUP($C34,'Entries 1'!A:D,2,0))</f>
        <v>Charlotte Prince</v>
      </c>
      <c r="E34" s="26" t="str">
        <f>IF(C34="","",VLOOKUP($C34,'Entries 1'!A:D,3,0))</f>
        <v>West Mids</v>
      </c>
      <c r="F34" s="26" t="str">
        <f>IF(C34="","",VLOOKUP($C34,'Entries 1'!A:D,4,0))</f>
        <v>MG</v>
      </c>
      <c r="G34" s="27">
        <v>9.4</v>
      </c>
    </row>
    <row r="35" spans="2:7">
      <c r="B35" s="57">
        <f t="shared" si="0"/>
        <v>34</v>
      </c>
      <c r="C35" s="63">
        <v>44</v>
      </c>
      <c r="D35" s="26" t="str">
        <f>IF(C35="","",VLOOKUP($C35,'Entries 1'!A:D,2,0))</f>
        <v>Evie Harris</v>
      </c>
      <c r="E35" s="26" t="str">
        <f>IF(C35="","",VLOOKUP($C35,'Entries 1'!A:D,3,0))</f>
        <v>Shropshire</v>
      </c>
      <c r="F35" s="26" t="str">
        <f>IF(C35="","",VLOOKUP($C35,'Entries 1'!A:D,4,0))</f>
        <v>MG</v>
      </c>
      <c r="G35" s="27">
        <v>9.41</v>
      </c>
    </row>
    <row r="36" spans="2:7">
      <c r="B36" s="57">
        <f t="shared" si="0"/>
        <v>35</v>
      </c>
      <c r="C36" s="63">
        <v>63</v>
      </c>
      <c r="D36" s="26" t="str">
        <f>IF(C36="","",VLOOKUP($C36,'Entries 1'!A:D,2,0))</f>
        <v>Natasha Lee</v>
      </c>
      <c r="E36" s="26" t="str">
        <f>IF(C36="","",VLOOKUP($C36,'Entries 1'!A:D,3,0))</f>
        <v>Staffs</v>
      </c>
      <c r="F36" s="26" t="str">
        <f>IF(C36="","",VLOOKUP($C36,'Entries 1'!A:D,4,0))</f>
        <v>MG</v>
      </c>
      <c r="G36" s="27">
        <v>9.41</v>
      </c>
    </row>
    <row r="37" spans="2:7">
      <c r="B37" s="57">
        <f t="shared" si="0"/>
        <v>36</v>
      </c>
      <c r="C37" s="63">
        <v>132</v>
      </c>
      <c r="D37" s="26" t="str">
        <f>IF(C37="","",VLOOKUP($C37,'Entries 1'!A:D,2,0))</f>
        <v>Grace Marnell</v>
      </c>
      <c r="E37" s="26" t="str">
        <f>IF(C37="","",VLOOKUP($C37,'Entries 1'!A:D,3,0))</f>
        <v>West Mids</v>
      </c>
      <c r="F37" s="26" t="str">
        <f>IF(C37="","",VLOOKUP($C37,'Entries 1'!A:D,4,0))</f>
        <v>MG</v>
      </c>
      <c r="G37" s="27">
        <v>9.42</v>
      </c>
    </row>
    <row r="38" spans="2:7">
      <c r="B38" s="57">
        <f t="shared" si="0"/>
        <v>37</v>
      </c>
      <c r="C38" s="63">
        <v>16</v>
      </c>
      <c r="D38" s="26" t="str">
        <f>IF(C38="","",VLOOKUP($C38,'Entries 1'!A:D,2,0))</f>
        <v>Tarlia Higginbotham</v>
      </c>
      <c r="E38" s="26" t="str">
        <f>IF(C38="","",VLOOKUP($C38,'Entries 1'!A:D,3,0))</f>
        <v>Cheshire</v>
      </c>
      <c r="F38" s="26" t="str">
        <f>IF(C38="","",VLOOKUP($C38,'Entries 1'!A:D,4,0))</f>
        <v>MG</v>
      </c>
      <c r="G38" s="27">
        <v>9.43</v>
      </c>
    </row>
    <row r="39" spans="2:7">
      <c r="B39" s="57">
        <f t="shared" si="0"/>
        <v>38</v>
      </c>
      <c r="C39" s="63">
        <v>102</v>
      </c>
      <c r="D39" s="26" t="str">
        <f>IF(C39="","",VLOOKUP($C39,'Entries 1'!A:D,2,0))</f>
        <v>Abigail Skinner</v>
      </c>
      <c r="E39" s="26" t="str">
        <f>IF(C39="","",VLOOKUP($C39,'Entries 1'!A:D,3,0))</f>
        <v>Warwickshire</v>
      </c>
      <c r="F39" s="26" t="str">
        <f>IF(C39="","",VLOOKUP($C39,'Entries 1'!A:D,4,0))</f>
        <v>MG</v>
      </c>
      <c r="G39" s="27">
        <v>9.43</v>
      </c>
    </row>
    <row r="40" spans="2:7">
      <c r="B40" s="57">
        <f t="shared" si="0"/>
        <v>39</v>
      </c>
      <c r="C40" s="63">
        <v>123</v>
      </c>
      <c r="D40" s="26" t="str">
        <f>IF(C40="","",VLOOKUP($C40,'Entries 1'!A:D,2,0))</f>
        <v>Lola-May Smeulders</v>
      </c>
      <c r="E40" s="26" t="str">
        <f>IF(C40="","",VLOOKUP($C40,'Entries 1'!A:D,3,0))</f>
        <v>West Mids</v>
      </c>
      <c r="F40" s="26" t="str">
        <f>IF(C40="","",VLOOKUP($C40,'Entries 1'!A:D,4,0))</f>
        <v>MG</v>
      </c>
      <c r="G40" s="27">
        <v>9.4700000000000006</v>
      </c>
    </row>
    <row r="41" spans="2:7">
      <c r="B41" s="57">
        <f t="shared" si="0"/>
        <v>40</v>
      </c>
      <c r="C41" s="63">
        <v>110</v>
      </c>
      <c r="D41" s="26" t="str">
        <f>IF(C41="","",VLOOKUP($C41,'Entries 1'!A:D,2,0))</f>
        <v>Molly Bullock</v>
      </c>
      <c r="E41" s="26" t="str">
        <f>IF(C41="","",VLOOKUP($C41,'Entries 1'!A:D,3,0))</f>
        <v>Warwickshire</v>
      </c>
      <c r="F41" s="26" t="str">
        <f>IF(C41="","",VLOOKUP($C41,'Entries 1'!A:D,4,0))</f>
        <v>MG</v>
      </c>
      <c r="G41" s="27">
        <v>9.48</v>
      </c>
    </row>
    <row r="42" spans="2:7">
      <c r="B42" s="57">
        <f t="shared" si="0"/>
        <v>41</v>
      </c>
      <c r="C42" s="63">
        <v>103</v>
      </c>
      <c r="D42" s="26" t="str">
        <f>IF(C42="","",VLOOKUP($C42,'Entries 1'!A:D,2,0))</f>
        <v>Alex Wylie</v>
      </c>
      <c r="E42" s="26" t="str">
        <f>IF(C42="","",VLOOKUP($C42,'Entries 1'!A:D,3,0))</f>
        <v>Warwickshire</v>
      </c>
      <c r="F42" s="26" t="str">
        <f>IF(C42="","",VLOOKUP($C42,'Entries 1'!A:D,4,0))</f>
        <v>MG</v>
      </c>
      <c r="G42" s="27">
        <v>9.5</v>
      </c>
    </row>
    <row r="43" spans="2:7">
      <c r="B43" s="57">
        <f t="shared" si="0"/>
        <v>42</v>
      </c>
      <c r="C43" s="63">
        <v>107</v>
      </c>
      <c r="D43" s="26" t="str">
        <f>IF(C43="","",VLOOKUP($C43,'Entries 1'!A:D,2,0))</f>
        <v>Holly Newton</v>
      </c>
      <c r="E43" s="26" t="str">
        <f>IF(C43="","",VLOOKUP($C43,'Entries 1'!A:D,3,0))</f>
        <v>Warwickshire</v>
      </c>
      <c r="F43" s="26" t="str">
        <f>IF(C43="","",VLOOKUP($C43,'Entries 1'!A:D,4,0))</f>
        <v>MG</v>
      </c>
      <c r="G43" s="27">
        <v>9.51</v>
      </c>
    </row>
    <row r="44" spans="2:7">
      <c r="B44" s="57">
        <f t="shared" si="0"/>
        <v>43</v>
      </c>
      <c r="C44" s="63">
        <v>48</v>
      </c>
      <c r="D44" s="26" t="str">
        <f>IF(C44="","",VLOOKUP($C44,'Entries 1'!A:D,2,0))</f>
        <v>Julia Wozniak</v>
      </c>
      <c r="E44" s="26" t="str">
        <f>IF(C44="","",VLOOKUP($C44,'Entries 1'!A:D,3,0))</f>
        <v>Shropshire</v>
      </c>
      <c r="F44" s="26" t="str">
        <f>IF(C44="","",VLOOKUP($C44,'Entries 1'!A:D,4,0))</f>
        <v>MG</v>
      </c>
      <c r="G44" s="27">
        <v>9.52</v>
      </c>
    </row>
    <row r="45" spans="2:7">
      <c r="B45" s="57">
        <f t="shared" si="0"/>
        <v>44</v>
      </c>
      <c r="C45" s="63">
        <v>111</v>
      </c>
      <c r="D45" s="26" t="str">
        <f>IF(C45="","",VLOOKUP($C45,'Entries 1'!A:D,2,0))</f>
        <v>Grace Darcy</v>
      </c>
      <c r="E45" s="26" t="str">
        <f>IF(C45="","",VLOOKUP($C45,'Entries 1'!A:D,3,0))</f>
        <v>Warwickshire</v>
      </c>
      <c r="F45" s="26" t="str">
        <f>IF(C45="","",VLOOKUP($C45,'Entries 1'!A:D,4,0))</f>
        <v>MG</v>
      </c>
      <c r="G45" s="27">
        <v>9.5399999999999991</v>
      </c>
    </row>
    <row r="46" spans="2:7">
      <c r="B46" s="57">
        <f t="shared" si="0"/>
        <v>45</v>
      </c>
      <c r="C46" s="63">
        <v>5</v>
      </c>
      <c r="D46" s="26" t="str">
        <f>IF(C46="","",VLOOKUP($C46,'Entries 1'!A:D,2,0))</f>
        <v>Charlotte Moran</v>
      </c>
      <c r="E46" s="26" t="str">
        <f>IF(C46="","",VLOOKUP($C46,'Entries 1'!A:D,3,0))</f>
        <v>Cheshire</v>
      </c>
      <c r="F46" s="26" t="str">
        <f>IF(C46="","",VLOOKUP($C46,'Entries 1'!A:D,4,0))</f>
        <v>MG</v>
      </c>
      <c r="G46" s="27">
        <v>9.5500000000000007</v>
      </c>
    </row>
    <row r="47" spans="2:7">
      <c r="B47" s="57">
        <f t="shared" si="0"/>
        <v>46</v>
      </c>
      <c r="C47" s="63">
        <v>46</v>
      </c>
      <c r="D47" s="26" t="str">
        <f>IF(C47="","",VLOOKUP($C47,'Entries 1'!A:D,2,0))</f>
        <v>Lucy Gapper</v>
      </c>
      <c r="E47" s="26" t="str">
        <f>IF(C47="","",VLOOKUP($C47,'Entries 1'!A:D,3,0))</f>
        <v>Shropshire</v>
      </c>
      <c r="F47" s="26" t="str">
        <f>IF(C47="","",VLOOKUP($C47,'Entries 1'!A:D,4,0))</f>
        <v>MG</v>
      </c>
      <c r="G47" s="27">
        <v>9.56</v>
      </c>
    </row>
    <row r="48" spans="2:7">
      <c r="B48" s="57">
        <f t="shared" si="0"/>
        <v>47</v>
      </c>
      <c r="C48" s="63">
        <v>128</v>
      </c>
      <c r="D48" s="26" t="str">
        <f>IF(C48="","",VLOOKUP($C48,'Entries 1'!A:D,2,0))</f>
        <v>Emma Seeney</v>
      </c>
      <c r="E48" s="26" t="str">
        <f>IF(C48="","",VLOOKUP($C48,'Entries 1'!A:D,3,0))</f>
        <v>West Mids</v>
      </c>
      <c r="F48" s="26" t="str">
        <f>IF(C48="","",VLOOKUP($C48,'Entries 1'!A:D,4,0))</f>
        <v>MG</v>
      </c>
      <c r="G48" s="27">
        <v>9.57</v>
      </c>
    </row>
    <row r="49" spans="2:9">
      <c r="B49" s="57">
        <f t="shared" si="0"/>
        <v>48</v>
      </c>
      <c r="C49" s="63">
        <v>47</v>
      </c>
      <c r="D49" s="26" t="str">
        <f>IF(C49="","",VLOOKUP($C49,'Entries 1'!A:D,2,0))</f>
        <v>Phoebe Jones</v>
      </c>
      <c r="E49" s="26" t="str">
        <f>IF(C49="","",VLOOKUP($C49,'Entries 1'!A:D,3,0))</f>
        <v>Shropshire</v>
      </c>
      <c r="F49" s="26" t="str">
        <f>IF(C49="","",VLOOKUP($C49,'Entries 1'!A:D,4,0))</f>
        <v>MG</v>
      </c>
      <c r="G49" s="27">
        <v>9.59</v>
      </c>
    </row>
    <row r="50" spans="2:9">
      <c r="B50" s="57">
        <f t="shared" si="0"/>
        <v>49</v>
      </c>
      <c r="C50" s="63">
        <v>84</v>
      </c>
      <c r="D50" s="26" t="str">
        <f>IF(C50="","",VLOOKUP($C50,'Entries 1'!A:D,2,0))</f>
        <v>Amelia Smith</v>
      </c>
      <c r="E50" s="26" t="str">
        <f>IF(C50="","",VLOOKUP($C50,'Entries 1'!A:D,3,0))</f>
        <v>Surrey</v>
      </c>
      <c r="F50" s="26" t="str">
        <f>IF(C50="","",VLOOKUP($C50,'Entries 1'!A:D,4,0))</f>
        <v>MG</v>
      </c>
      <c r="G50" s="27">
        <v>9.59</v>
      </c>
    </row>
    <row r="51" spans="2:9">
      <c r="B51" s="57">
        <f t="shared" si="0"/>
        <v>50</v>
      </c>
      <c r="C51" s="63">
        <v>69</v>
      </c>
      <c r="D51" s="26" t="str">
        <f>IF(C51="","",VLOOKUP($C51,'Entries 1'!A:D,2,0))</f>
        <v>Charlotte Burton-Rowe</v>
      </c>
      <c r="E51" s="26" t="str">
        <f>IF(C51="","",VLOOKUP($C51,'Entries 1'!A:D,3,0))</f>
        <v>Staffs</v>
      </c>
      <c r="F51" s="26" t="str">
        <f>IF(C51="","",VLOOKUP($C51,'Entries 1'!A:D,4,0))</f>
        <v>MG</v>
      </c>
      <c r="G51" s="27">
        <v>10</v>
      </c>
    </row>
    <row r="52" spans="2:9">
      <c r="B52" s="57">
        <f t="shared" si="0"/>
        <v>51</v>
      </c>
      <c r="C52" s="63">
        <v>134</v>
      </c>
      <c r="D52" s="26" t="str">
        <f>IF(C52="","",VLOOKUP($C52,'Entries 1'!A:D,2,0))</f>
        <v>Evie Tromans</v>
      </c>
      <c r="E52" s="26" t="str">
        <f>IF(C52="","",VLOOKUP($C52,'Entries 1'!A:D,3,0))</f>
        <v>West Mids</v>
      </c>
      <c r="F52" s="26" t="str">
        <f>IF(C52="","",VLOOKUP($C52,'Entries 1'!A:D,4,0))</f>
        <v>MG</v>
      </c>
      <c r="G52" s="27">
        <v>10.01</v>
      </c>
    </row>
    <row r="53" spans="2:9">
      <c r="B53" s="57">
        <f t="shared" si="0"/>
        <v>52</v>
      </c>
      <c r="C53" s="63">
        <v>3</v>
      </c>
      <c r="D53" s="26" t="str">
        <f>IF(C53="","",VLOOKUP($C53,'Entries 1'!A:D,2,0))</f>
        <v>Amelia Wilson</v>
      </c>
      <c r="E53" s="26" t="str">
        <f>IF(C53="","",VLOOKUP($C53,'Entries 1'!A:D,3,0))</f>
        <v>Cheshire</v>
      </c>
      <c r="F53" s="26" t="str">
        <f>IF(C53="","",VLOOKUP($C53,'Entries 1'!A:D,4,0))</f>
        <v>MG</v>
      </c>
      <c r="G53" s="27">
        <v>10.029999999999999</v>
      </c>
    </row>
    <row r="54" spans="2:9">
      <c r="B54" s="57">
        <f t="shared" si="0"/>
        <v>53</v>
      </c>
      <c r="C54" s="63">
        <v>66</v>
      </c>
      <c r="D54" s="26" t="str">
        <f>IF(C54="","",VLOOKUP($C54,'Entries 1'!A:D,2,0))</f>
        <v>Abbie Pendlebury</v>
      </c>
      <c r="E54" s="26" t="str">
        <f>IF(C54="","",VLOOKUP($C54,'Entries 1'!A:D,3,0))</f>
        <v>Staffs</v>
      </c>
      <c r="F54" s="26" t="str">
        <f>IF(C54="","",VLOOKUP($C54,'Entries 1'!A:D,4,0))</f>
        <v>MG</v>
      </c>
      <c r="G54" s="27">
        <v>10.039999999999999</v>
      </c>
    </row>
    <row r="55" spans="2:9">
      <c r="B55" s="57">
        <f t="shared" si="0"/>
        <v>54</v>
      </c>
      <c r="C55" s="63">
        <v>129</v>
      </c>
      <c r="D55" s="26" t="str">
        <f>IF(C55="","",VLOOKUP($C55,'Entries 1'!A:D,2,0))</f>
        <v>Giorgia Dalley</v>
      </c>
      <c r="E55" s="26" t="str">
        <f>IF(C55="","",VLOOKUP($C55,'Entries 1'!A:D,3,0))</f>
        <v>West Mids</v>
      </c>
      <c r="F55" s="26" t="str">
        <f>IF(C55="","",VLOOKUP($C55,'Entries 1'!A:D,4,0))</f>
        <v>MG</v>
      </c>
      <c r="G55" s="27">
        <v>10.08</v>
      </c>
    </row>
    <row r="56" spans="2:9">
      <c r="B56" s="57">
        <f t="shared" si="0"/>
        <v>55</v>
      </c>
      <c r="C56" s="63">
        <v>10</v>
      </c>
      <c r="D56" s="26" t="str">
        <f>IF(C56="","",VLOOKUP($C56,'Entries 1'!A:D,2,0))</f>
        <v>Hope Smith</v>
      </c>
      <c r="E56" s="26" t="str">
        <f>IF(C56="","",VLOOKUP($C56,'Entries 1'!A:D,3,0))</f>
        <v>Cheshire</v>
      </c>
      <c r="F56" s="26" t="str">
        <f>IF(C56="","",VLOOKUP($C56,'Entries 1'!A:D,4,0))</f>
        <v>MG</v>
      </c>
      <c r="G56" s="27">
        <v>10.1</v>
      </c>
    </row>
    <row r="57" spans="2:9">
      <c r="B57" s="57">
        <f t="shared" si="0"/>
        <v>56</v>
      </c>
      <c r="C57" s="63">
        <v>13</v>
      </c>
      <c r="D57" s="26" t="str">
        <f>IF(C57="","",VLOOKUP($C57,'Entries 1'!A:D,2,0))</f>
        <v>Scarlett Stapleton</v>
      </c>
      <c r="E57" s="26" t="str">
        <f>IF(C57="","",VLOOKUP($C57,'Entries 1'!A:D,3,0))</f>
        <v>Cheshire</v>
      </c>
      <c r="F57" s="26" t="str">
        <f>IF(C57="","",VLOOKUP($C57,'Entries 1'!A:D,4,0))</f>
        <v>MG</v>
      </c>
      <c r="G57" s="27">
        <v>10.15</v>
      </c>
    </row>
    <row r="58" spans="2:9">
      <c r="B58" s="57">
        <f t="shared" si="0"/>
        <v>57</v>
      </c>
      <c r="C58" s="63">
        <v>126</v>
      </c>
      <c r="D58" s="26" t="str">
        <f>IF(C58="","",VLOOKUP($C58,'Entries 1'!A:D,2,0))</f>
        <v>Paige Albutt</v>
      </c>
      <c r="E58" s="26" t="str">
        <f>IF(C58="","",VLOOKUP($C58,'Entries 1'!A:D,3,0))</f>
        <v>West Mids</v>
      </c>
      <c r="F58" s="26" t="str">
        <f>IF(C58="","",VLOOKUP($C58,'Entries 1'!A:D,4,0))</f>
        <v>MG</v>
      </c>
      <c r="G58" s="27">
        <v>10.15</v>
      </c>
    </row>
    <row r="59" spans="2:9">
      <c r="B59" s="57">
        <f t="shared" si="0"/>
        <v>58</v>
      </c>
      <c r="C59" s="63">
        <v>68</v>
      </c>
      <c r="D59" s="26" t="str">
        <f>IF(C59="","",VLOOKUP($C59,'Entries 1'!A:D,2,0))</f>
        <v>Jasmin Shiramba</v>
      </c>
      <c r="E59" s="26" t="str">
        <f>IF(C59="","",VLOOKUP($C59,'Entries 1'!A:D,3,0))</f>
        <v>Staffs</v>
      </c>
      <c r="F59" s="26" t="str">
        <f>IF(C59="","",VLOOKUP($C59,'Entries 1'!A:D,4,0))</f>
        <v>MG</v>
      </c>
      <c r="G59" s="27">
        <v>10.16</v>
      </c>
    </row>
    <row r="60" spans="2:9">
      <c r="B60" s="57">
        <f t="shared" si="0"/>
        <v>59</v>
      </c>
      <c r="C60" s="63">
        <v>105</v>
      </c>
      <c r="D60" s="26" t="str">
        <f>IF(C60="","",VLOOKUP($C60,'Entries 1'!A:D,2,0))</f>
        <v>Amelia Wiggin</v>
      </c>
      <c r="E60" s="26" t="str">
        <f>IF(C60="","",VLOOKUP($C60,'Entries 1'!A:D,3,0))</f>
        <v>Warwickshire</v>
      </c>
      <c r="F60" s="26" t="str">
        <f>IF(C60="","",VLOOKUP($C60,'Entries 1'!A:D,4,0))</f>
        <v>MG</v>
      </c>
      <c r="G60" s="27">
        <v>10.18</v>
      </c>
    </row>
    <row r="61" spans="2:9">
      <c r="B61" s="57">
        <f t="shared" si="0"/>
        <v>60</v>
      </c>
      <c r="C61" s="63">
        <v>108</v>
      </c>
      <c r="D61" s="26" t="str">
        <f>IF(C61="","",VLOOKUP($C61,'Entries 1'!A:D,2,0))</f>
        <v>Olivia Clayton</v>
      </c>
      <c r="E61" s="26" t="str">
        <f>IF(C61="","",VLOOKUP($C61,'Entries 1'!A:D,3,0))</f>
        <v>Warwickshire</v>
      </c>
      <c r="F61" s="26" t="str">
        <f>IF(C61="","",VLOOKUP($C61,'Entries 1'!A:D,4,0))</f>
        <v>MG</v>
      </c>
      <c r="G61" s="27">
        <v>10.19</v>
      </c>
      <c r="I61" s="11" t="s">
        <v>579</v>
      </c>
    </row>
    <row r="62" spans="2:9">
      <c r="B62" s="57">
        <f t="shared" si="0"/>
        <v>61</v>
      </c>
      <c r="C62" s="63">
        <v>50</v>
      </c>
      <c r="D62" s="26" t="str">
        <f>IF(C62="","",VLOOKUP($C62,'Entries 1'!A:D,2,0))</f>
        <v>Emily Cartwright</v>
      </c>
      <c r="E62" s="26" t="str">
        <f>IF(C62="","",VLOOKUP($C62,'Entries 1'!A:D,3,0))</f>
        <v>Shropshire</v>
      </c>
      <c r="F62" s="26" t="str">
        <f>IF(C62="","",VLOOKUP($C62,'Entries 1'!A:D,4,0))</f>
        <v>MG</v>
      </c>
      <c r="G62" s="27">
        <v>10.220000000000001</v>
      </c>
    </row>
    <row r="63" spans="2:9">
      <c r="B63" s="57">
        <f t="shared" si="0"/>
        <v>62</v>
      </c>
      <c r="C63" s="63">
        <v>72</v>
      </c>
      <c r="D63" s="26" t="str">
        <f>IF(C63="","",VLOOKUP($C63,'Entries 1'!A:D,2,0))</f>
        <v>Lucy Brownsword</v>
      </c>
      <c r="E63" s="26" t="str">
        <f>IF(C63="","",VLOOKUP($C63,'Entries 1'!A:D,3,0))</f>
        <v>Staffs</v>
      </c>
      <c r="F63" s="26" t="str">
        <f>IF(C63="","",VLOOKUP($C63,'Entries 1'!A:D,4,0))</f>
        <v>MG</v>
      </c>
      <c r="G63" s="27">
        <v>10.23</v>
      </c>
    </row>
    <row r="64" spans="2:9">
      <c r="B64" s="57">
        <f t="shared" si="0"/>
        <v>63</v>
      </c>
      <c r="C64" s="63">
        <v>42</v>
      </c>
      <c r="D64" s="26" t="str">
        <f>IF(C64="","",VLOOKUP($C64,'Entries 1'!A:D,2,0))</f>
        <v>Lilia Banks</v>
      </c>
      <c r="E64" s="26" t="str">
        <f>IF(C64="","",VLOOKUP($C64,'Entries 1'!A:D,3,0))</f>
        <v>Shropshire</v>
      </c>
      <c r="F64" s="26" t="str">
        <f>IF(C64="","",VLOOKUP($C64,'Entries 1'!A:D,4,0))</f>
        <v>MG</v>
      </c>
      <c r="G64" s="27">
        <v>10.25</v>
      </c>
    </row>
    <row r="65" spans="2:9">
      <c r="B65" s="57">
        <f t="shared" si="0"/>
        <v>64</v>
      </c>
      <c r="C65" s="63">
        <v>104</v>
      </c>
      <c r="D65" s="26" t="str">
        <f>IF(C65="","",VLOOKUP($C65,'Entries 1'!A:D,2,0))</f>
        <v>Poppy Fox-Rowe</v>
      </c>
      <c r="E65" s="26" t="str">
        <f>IF(C65="","",VLOOKUP($C65,'Entries 1'!A:D,3,0))</f>
        <v>Warwickshire</v>
      </c>
      <c r="F65" s="26" t="str">
        <f>IF(C65="","",VLOOKUP($C65,'Entries 1'!A:D,4,0))</f>
        <v>MG</v>
      </c>
      <c r="G65" s="27">
        <v>10.3</v>
      </c>
    </row>
    <row r="66" spans="2:9">
      <c r="B66" s="57">
        <f t="shared" si="0"/>
        <v>65</v>
      </c>
      <c r="C66" s="63">
        <v>49</v>
      </c>
      <c r="D66" s="26" t="str">
        <f>IF(C66="","",VLOOKUP($C66,'Entries 1'!A:D,2,0))</f>
        <v>Georgina Trow</v>
      </c>
      <c r="E66" s="26" t="str">
        <f>IF(C66="","",VLOOKUP($C66,'Entries 1'!A:D,3,0))</f>
        <v>Shropshire</v>
      </c>
      <c r="F66" s="26" t="str">
        <f>IF(C66="","",VLOOKUP($C66,'Entries 1'!A:D,4,0))</f>
        <v>MG</v>
      </c>
      <c r="G66" s="27">
        <v>10.3</v>
      </c>
    </row>
    <row r="67" spans="2:9">
      <c r="B67" s="57">
        <f t="shared" si="0"/>
        <v>66</v>
      </c>
      <c r="C67" s="63">
        <v>112</v>
      </c>
      <c r="D67" s="26" t="str">
        <f>IF(C67="","",VLOOKUP($C67,'Entries 1'!A:D,2,0))</f>
        <v>Anna Beckett</v>
      </c>
      <c r="E67" s="26" t="str">
        <f>IF(C67="","",VLOOKUP($C67,'Entries 1'!A:D,3,0))</f>
        <v>Warwickshire</v>
      </c>
      <c r="F67" s="26" t="str">
        <f>IF(C67="","",VLOOKUP($C67,'Entries 1'!A:D,4,0))</f>
        <v>MG</v>
      </c>
      <c r="G67" s="27">
        <v>10.31</v>
      </c>
    </row>
    <row r="68" spans="2:9">
      <c r="B68" s="57">
        <f t="shared" ref="B68:B131" si="2">SUM(B67+1)</f>
        <v>67</v>
      </c>
      <c r="C68" s="63">
        <v>106</v>
      </c>
      <c r="D68" s="26" t="str">
        <f>IF(C68="","",VLOOKUP($C68,'Entries 1'!A:D,2,0))</f>
        <v>Rosie Barker</v>
      </c>
      <c r="E68" s="26" t="str">
        <f>IF(C68="","",VLOOKUP($C68,'Entries 1'!A:D,3,0))</f>
        <v>Warwickshire</v>
      </c>
      <c r="F68" s="26" t="str">
        <f>IF(C68="","",VLOOKUP($C68,'Entries 1'!A:D,4,0))</f>
        <v>MG</v>
      </c>
      <c r="G68" s="27">
        <v>10.32</v>
      </c>
    </row>
    <row r="69" spans="2:9">
      <c r="B69" s="57">
        <f t="shared" si="2"/>
        <v>68</v>
      </c>
      <c r="C69" s="63">
        <v>70</v>
      </c>
      <c r="D69" s="26" t="str">
        <f>IF(C69="","",VLOOKUP($C69,'Entries 1'!A:D,2,0))</f>
        <v>Phoebe O'Connor</v>
      </c>
      <c r="E69" s="26" t="str">
        <f>IF(C69="","",VLOOKUP($C69,'Entries 1'!A:D,3,0))</f>
        <v>Staffs</v>
      </c>
      <c r="F69" s="26" t="str">
        <f>IF(C69="","",VLOOKUP($C69,'Entries 1'!A:D,4,0))</f>
        <v>MG</v>
      </c>
      <c r="G69" s="27">
        <v>10.44</v>
      </c>
    </row>
    <row r="70" spans="2:9">
      <c r="B70" s="57">
        <f t="shared" si="2"/>
        <v>69</v>
      </c>
      <c r="C70" s="63">
        <v>65</v>
      </c>
      <c r="D70" s="26" t="str">
        <f>IF(C70="","",VLOOKUP($C70,'Entries 1'!A:D,2,0))</f>
        <v>Grace Brookes</v>
      </c>
      <c r="E70" s="26" t="str">
        <f>IF(C70="","",VLOOKUP($C70,'Entries 1'!A:D,3,0))</f>
        <v>Staffs</v>
      </c>
      <c r="F70" s="26" t="str">
        <f>IF(C70="","",VLOOKUP($C70,'Entries 1'!A:D,4,0))</f>
        <v>MG</v>
      </c>
      <c r="G70" s="27">
        <v>10.53</v>
      </c>
    </row>
    <row r="71" spans="2:9">
      <c r="B71" s="57">
        <f t="shared" si="2"/>
        <v>70</v>
      </c>
      <c r="C71" s="63">
        <v>108</v>
      </c>
      <c r="D71" s="26" t="str">
        <f>IF(C71="","",VLOOKUP($C71,'Entries 1'!A:D,2,0))</f>
        <v>Olivia Clayton</v>
      </c>
      <c r="E71" s="26" t="str">
        <f>IF(C71="","",VLOOKUP($C71,'Entries 1'!A:D,3,0))</f>
        <v>Warwickshire</v>
      </c>
      <c r="F71" s="26" t="str">
        <f>IF(C71="","",VLOOKUP($C71,'Entries 1'!A:D,4,0))</f>
        <v>MG</v>
      </c>
      <c r="G71" s="27">
        <v>10.55</v>
      </c>
      <c r="I71" s="11" t="s">
        <v>579</v>
      </c>
    </row>
    <row r="72" spans="2:9">
      <c r="B72" s="57">
        <f t="shared" si="2"/>
        <v>71</v>
      </c>
      <c r="C72" s="63">
        <v>51</v>
      </c>
      <c r="D72" s="26" t="str">
        <f>IF(C72="","",VLOOKUP($C72,'Entries 1'!A:D,2,0))</f>
        <v>Lily Keane</v>
      </c>
      <c r="E72" s="26" t="str">
        <f>IF(C72="","",VLOOKUP($C72,'Entries 1'!A:D,3,0))</f>
        <v>Shropshire</v>
      </c>
      <c r="F72" s="26" t="str">
        <f>IF(C72="","",VLOOKUP($C72,'Entries 1'!A:D,4,0))</f>
        <v>MG</v>
      </c>
      <c r="G72" s="27">
        <v>11.06</v>
      </c>
    </row>
    <row r="73" spans="2:9">
      <c r="B73" s="57">
        <f t="shared" si="2"/>
        <v>72</v>
      </c>
      <c r="C73" s="63">
        <v>67</v>
      </c>
      <c r="D73" s="26" t="str">
        <f>IF(C73="","",VLOOKUP($C73,'Entries 1'!A:D,2,0))</f>
        <v>Sacha  Bailey</v>
      </c>
      <c r="E73" s="26" t="str">
        <f>IF(C73="","",VLOOKUP($C73,'Entries 1'!A:D,3,0))</f>
        <v>Staffs</v>
      </c>
      <c r="F73" s="26" t="str">
        <f>IF(C73="","",VLOOKUP($C73,'Entries 1'!A:D,4,0))</f>
        <v>MG</v>
      </c>
      <c r="G73" s="27">
        <v>11.08</v>
      </c>
    </row>
    <row r="74" spans="2:9">
      <c r="B74" s="57">
        <f t="shared" si="2"/>
        <v>73</v>
      </c>
      <c r="C74" s="63">
        <v>14</v>
      </c>
      <c r="D74" s="26" t="str">
        <f>IF(C74="","",VLOOKUP($C74,'Entries 1'!A:D,2,0))</f>
        <v>Yasmin Tang</v>
      </c>
      <c r="E74" s="26" t="str">
        <f>IF(C74="","",VLOOKUP($C74,'Entries 1'!A:D,3,0))</f>
        <v>Cheshire</v>
      </c>
      <c r="F74" s="26" t="str">
        <f>IF(C74="","",VLOOKUP($C74,'Entries 1'!A:D,4,0))</f>
        <v>MG</v>
      </c>
      <c r="G74" s="27">
        <v>11.09</v>
      </c>
    </row>
    <row r="75" spans="2:9">
      <c r="B75" s="57">
        <f t="shared" si="2"/>
        <v>74</v>
      </c>
      <c r="C75" s="63">
        <v>11</v>
      </c>
      <c r="D75" s="26" t="str">
        <f>IF(C75="","",VLOOKUP($C75,'Entries 1'!A:D,2,0))</f>
        <v>Maria Mignon</v>
      </c>
      <c r="E75" s="26" t="str">
        <f>IF(C75="","",VLOOKUP($C75,'Entries 1'!A:D,3,0))</f>
        <v>Cheshire</v>
      </c>
      <c r="F75" s="26" t="str">
        <f>IF(C75="","",VLOOKUP($C75,'Entries 1'!A:D,4,0))</f>
        <v>MG</v>
      </c>
      <c r="G75" s="27">
        <v>11.2</v>
      </c>
    </row>
    <row r="76" spans="2:9">
      <c r="B76" s="57">
        <f t="shared" si="2"/>
        <v>75</v>
      </c>
      <c r="C76" s="63">
        <v>71</v>
      </c>
      <c r="D76" s="26" t="str">
        <f>IF(C76="","",VLOOKUP($C76,'Entries 1'!A:D,2,0))</f>
        <v>Lottie McMurray</v>
      </c>
      <c r="E76" s="26" t="str">
        <f>IF(C76="","",VLOOKUP($C76,'Entries 1'!A:D,3,0))</f>
        <v>Staffs</v>
      </c>
      <c r="F76" s="26" t="str">
        <f>IF(C76="","",VLOOKUP($C76,'Entries 1'!A:D,4,0))</f>
        <v>MG</v>
      </c>
      <c r="G76" s="27">
        <v>11.28</v>
      </c>
    </row>
    <row r="77" spans="2:9">
      <c r="B77" s="57">
        <f t="shared" si="2"/>
        <v>76</v>
      </c>
      <c r="C77" s="63">
        <v>18</v>
      </c>
      <c r="D77" s="26" t="str">
        <f>IF(C77="","",VLOOKUP($C77,'Entries 1'!A:D,2,0))</f>
        <v>Kayla Gomez</v>
      </c>
      <c r="E77" s="26" t="str">
        <f>IF(C77="","",VLOOKUP($C77,'Entries 1'!A:D,3,0))</f>
        <v>Cheshire</v>
      </c>
      <c r="F77" s="26" t="str">
        <f>IF(C77="","",VLOOKUP($C77,'Entries 1'!A:D,4,0))</f>
        <v>MG</v>
      </c>
      <c r="G77" s="27">
        <v>12.18</v>
      </c>
    </row>
    <row r="78" spans="2:9">
      <c r="B78" s="57">
        <f t="shared" si="2"/>
        <v>77</v>
      </c>
      <c r="D78" s="26" t="str">
        <f>IF(C78="","",VLOOKUP($C78,'Entries 1'!A:D,2,0))</f>
        <v/>
      </c>
      <c r="E78" s="26" t="str">
        <f>IF(C78="","",VLOOKUP($C78,'Entries 1'!A:D,3,0))</f>
        <v/>
      </c>
      <c r="F78" s="26" t="str">
        <f>IF(C78="","",VLOOKUP($C78,'Entries 1'!A:D,4,0))</f>
        <v/>
      </c>
    </row>
    <row r="79" spans="2:9">
      <c r="B79" s="57">
        <f t="shared" si="2"/>
        <v>78</v>
      </c>
      <c r="D79" s="26" t="str">
        <f>IF(C79="","",VLOOKUP($C79,'Entries 1'!A:D,2,0))</f>
        <v/>
      </c>
      <c r="E79" s="26" t="str">
        <f>IF(C79="","",VLOOKUP($C79,'Entries 1'!A:D,3,0))</f>
        <v/>
      </c>
      <c r="F79" s="26" t="str">
        <f>IF(C79="","",VLOOKUP($C79,'Entries 1'!A:D,4,0))</f>
        <v/>
      </c>
    </row>
    <row r="80" spans="2:9">
      <c r="B80" s="57">
        <f t="shared" si="2"/>
        <v>79</v>
      </c>
      <c r="D80" s="26" t="str">
        <f>IF(C80="","",VLOOKUP($C80,'Entries 1'!A:D,2,0))</f>
        <v/>
      </c>
      <c r="E80" s="26" t="str">
        <f>IF(C80="","",VLOOKUP($C80,'Entries 1'!A:D,3,0))</f>
        <v/>
      </c>
      <c r="F80" s="26" t="str">
        <f>IF(C80="","",VLOOKUP($C80,'Entries 1'!A:D,4,0))</f>
        <v/>
      </c>
    </row>
    <row r="81" spans="2:6">
      <c r="B81" s="57">
        <f t="shared" si="2"/>
        <v>80</v>
      </c>
      <c r="D81" s="26" t="str">
        <f>IF(C81="","",VLOOKUP($C81,'Entries 1'!A:D,2,0))</f>
        <v/>
      </c>
      <c r="E81" s="26" t="str">
        <f>IF(C81="","",VLOOKUP($C81,'Entries 1'!A:D,3,0))</f>
        <v/>
      </c>
      <c r="F81" s="26" t="str">
        <f>IF(C81="","",VLOOKUP($C81,'Entries 1'!A:D,4,0))</f>
        <v/>
      </c>
    </row>
    <row r="82" spans="2:6">
      <c r="B82" s="57">
        <f t="shared" si="2"/>
        <v>81</v>
      </c>
      <c r="D82" s="26" t="str">
        <f>IF(C82="","",VLOOKUP($C82,'Entries 1'!A:D,2,0))</f>
        <v/>
      </c>
      <c r="E82" s="26" t="str">
        <f>IF(C82="","",VLOOKUP($C82,'Entries 1'!A:D,3,0))</f>
        <v/>
      </c>
      <c r="F82" s="26" t="str">
        <f>IF(C82="","",VLOOKUP($C82,'Entries 1'!A:D,4,0))</f>
        <v/>
      </c>
    </row>
    <row r="83" spans="2:6">
      <c r="B83" s="57">
        <f t="shared" si="2"/>
        <v>82</v>
      </c>
      <c r="D83" s="26" t="str">
        <f>IF(C83="","",VLOOKUP($C83,'Entries 1'!A:D,2,0))</f>
        <v/>
      </c>
      <c r="E83" s="26" t="str">
        <f>IF(C83="","",VLOOKUP($C83,'Entries 1'!A:D,3,0))</f>
        <v/>
      </c>
      <c r="F83" s="26" t="str">
        <f>IF(C83="","",VLOOKUP($C83,'Entries 1'!A:D,4,0))</f>
        <v/>
      </c>
    </row>
    <row r="84" spans="2:6">
      <c r="B84" s="57">
        <f t="shared" si="2"/>
        <v>83</v>
      </c>
      <c r="D84" s="26" t="str">
        <f>IF(C84="","",VLOOKUP($C84,'Entries 1'!A:D,2,0))</f>
        <v/>
      </c>
      <c r="E84" s="26" t="str">
        <f>IF(C84="","",VLOOKUP($C84,'Entries 1'!A:D,3,0))</f>
        <v/>
      </c>
      <c r="F84" s="26" t="str">
        <f>IF(C84="","",VLOOKUP($C84,'Entries 1'!A:D,4,0))</f>
        <v/>
      </c>
    </row>
    <row r="85" spans="2:6">
      <c r="B85" s="57">
        <f t="shared" si="2"/>
        <v>84</v>
      </c>
      <c r="D85" s="26" t="str">
        <f>IF(C85="","",VLOOKUP($C85,'Entries 1'!A:D,2,0))</f>
        <v/>
      </c>
      <c r="E85" s="26" t="str">
        <f>IF(C85="","",VLOOKUP($C85,'Entries 1'!A:D,3,0))</f>
        <v/>
      </c>
      <c r="F85" s="26" t="str">
        <f>IF(C85="","",VLOOKUP($C85,'Entries 1'!A:D,4,0))</f>
        <v/>
      </c>
    </row>
    <row r="86" spans="2:6">
      <c r="B86" s="57">
        <f t="shared" si="2"/>
        <v>85</v>
      </c>
      <c r="D86" s="26" t="str">
        <f>IF(C86="","",VLOOKUP($C86,'Entries 1'!A:D,2,0))</f>
        <v/>
      </c>
      <c r="E86" s="26" t="str">
        <f>IF(C86="","",VLOOKUP($C86,'Entries 1'!A:D,3,0))</f>
        <v/>
      </c>
      <c r="F86" s="26" t="str">
        <f>IF(C86="","",VLOOKUP($C86,'Entries 1'!A:D,4,0))</f>
        <v/>
      </c>
    </row>
    <row r="87" spans="2:6">
      <c r="B87" s="57">
        <f t="shared" si="2"/>
        <v>86</v>
      </c>
      <c r="D87" s="26" t="str">
        <f>IF(C87="","",VLOOKUP($C87,'Entries 1'!A:D,2,0))</f>
        <v/>
      </c>
      <c r="E87" s="26" t="str">
        <f>IF(C87="","",VLOOKUP($C87,'Entries 1'!A:D,3,0))</f>
        <v/>
      </c>
      <c r="F87" s="26" t="str">
        <f>IF(C87="","",VLOOKUP($C87,'Entries 1'!A:D,4,0))</f>
        <v/>
      </c>
    </row>
    <row r="88" spans="2:6">
      <c r="B88" s="57">
        <f t="shared" si="2"/>
        <v>87</v>
      </c>
      <c r="D88" s="26" t="str">
        <f>IF(C88="","",VLOOKUP($C88,'Entries 1'!A:D,2,0))</f>
        <v/>
      </c>
      <c r="E88" s="26" t="str">
        <f>IF(C88="","",VLOOKUP($C88,'Entries 1'!A:D,3,0))</f>
        <v/>
      </c>
      <c r="F88" s="26" t="str">
        <f>IF(C88="","",VLOOKUP($C88,'Entries 1'!A:D,4,0))</f>
        <v/>
      </c>
    </row>
    <row r="89" spans="2:6">
      <c r="B89" s="57">
        <f t="shared" si="2"/>
        <v>88</v>
      </c>
      <c r="D89" s="26" t="str">
        <f>IF(C89="","",VLOOKUP($C89,'Entries 1'!A:D,2,0))</f>
        <v/>
      </c>
      <c r="E89" s="26" t="str">
        <f>IF(C89="","",VLOOKUP($C89,'Entries 1'!A:D,3,0))</f>
        <v/>
      </c>
      <c r="F89" s="26" t="str">
        <f>IF(C89="","",VLOOKUP($C89,'Entries 1'!A:D,4,0))</f>
        <v/>
      </c>
    </row>
    <row r="90" spans="2:6">
      <c r="B90" s="57">
        <f t="shared" si="2"/>
        <v>89</v>
      </c>
      <c r="D90" s="26" t="str">
        <f>IF(C90="","",VLOOKUP($C90,'Entries 1'!A:D,2,0))</f>
        <v/>
      </c>
      <c r="E90" s="26" t="str">
        <f>IF(C90="","",VLOOKUP($C90,'Entries 1'!A:D,3,0))</f>
        <v/>
      </c>
      <c r="F90" s="26" t="str">
        <f>IF(C90="","",VLOOKUP($C90,'Entries 1'!A:D,4,0))</f>
        <v/>
      </c>
    </row>
    <row r="91" spans="2:6">
      <c r="B91" s="57">
        <f t="shared" si="2"/>
        <v>90</v>
      </c>
      <c r="D91" s="26" t="str">
        <f>IF(C91="","",VLOOKUP($C91,'Entries 1'!A:D,2,0))</f>
        <v/>
      </c>
      <c r="E91" s="26" t="str">
        <f>IF(C91="","",VLOOKUP($C91,'Entries 1'!A:D,3,0))</f>
        <v/>
      </c>
      <c r="F91" s="26" t="str">
        <f>IF(C91="","",VLOOKUP($C91,'Entries 1'!A:D,4,0))</f>
        <v/>
      </c>
    </row>
    <row r="92" spans="2:6">
      <c r="B92" s="57">
        <f t="shared" si="2"/>
        <v>91</v>
      </c>
      <c r="D92" s="26" t="str">
        <f>IF(C92="","",VLOOKUP($C92,'Entries 1'!A:D,2,0))</f>
        <v/>
      </c>
      <c r="E92" s="26" t="str">
        <f>IF(C92="","",VLOOKUP($C92,'Entries 1'!A:D,3,0))</f>
        <v/>
      </c>
      <c r="F92" s="26" t="str">
        <f>IF(C92="","",VLOOKUP($C92,'Entries 1'!A:D,4,0))</f>
        <v/>
      </c>
    </row>
    <row r="93" spans="2:6">
      <c r="B93" s="57">
        <f t="shared" si="2"/>
        <v>92</v>
      </c>
      <c r="D93" s="26" t="str">
        <f>IF(C93="","",VLOOKUP($C93,'Entries 1'!A:D,2,0))</f>
        <v/>
      </c>
      <c r="E93" s="26" t="str">
        <f>IF(C93="","",VLOOKUP($C93,'Entries 1'!A:D,3,0))</f>
        <v/>
      </c>
      <c r="F93" s="26" t="str">
        <f>IF(C93="","",VLOOKUP($C93,'Entries 1'!A:D,4,0))</f>
        <v/>
      </c>
    </row>
    <row r="94" spans="2:6">
      <c r="B94" s="57">
        <f t="shared" si="2"/>
        <v>93</v>
      </c>
      <c r="D94" s="26" t="str">
        <f>IF(C94="","",VLOOKUP($C94,'Entries 1'!A:D,2,0))</f>
        <v/>
      </c>
      <c r="E94" s="26" t="str">
        <f>IF(C94="","",VLOOKUP($C94,'Entries 1'!A:D,3,0))</f>
        <v/>
      </c>
      <c r="F94" s="26" t="str">
        <f>IF(C94="","",VLOOKUP($C94,'Entries 1'!A:D,4,0))</f>
        <v/>
      </c>
    </row>
    <row r="95" spans="2:6">
      <c r="B95" s="57">
        <f t="shared" si="2"/>
        <v>94</v>
      </c>
      <c r="D95" s="26" t="str">
        <f>IF(C95="","",VLOOKUP($C95,'Entries 1'!A:D,2,0))</f>
        <v/>
      </c>
      <c r="E95" s="26" t="str">
        <f>IF(C95="","",VLOOKUP($C95,'Entries 1'!A:D,3,0))</f>
        <v/>
      </c>
      <c r="F95" s="26" t="str">
        <f>IF(C95="","",VLOOKUP($C95,'Entries 1'!A:D,4,0))</f>
        <v/>
      </c>
    </row>
    <row r="96" spans="2:6">
      <c r="B96" s="57">
        <f t="shared" si="2"/>
        <v>95</v>
      </c>
      <c r="D96" s="26" t="str">
        <f>IF(C96="","",VLOOKUP($C96,'Entries 1'!A:D,2,0))</f>
        <v/>
      </c>
      <c r="E96" s="26" t="str">
        <f>IF(C96="","",VLOOKUP($C96,'Entries 1'!A:D,3,0))</f>
        <v/>
      </c>
      <c r="F96" s="26" t="str">
        <f>IF(C96="","",VLOOKUP($C96,'Entries 1'!A:D,4,0))</f>
        <v/>
      </c>
    </row>
    <row r="97" spans="2:6">
      <c r="B97" s="57">
        <f t="shared" si="2"/>
        <v>96</v>
      </c>
      <c r="D97" s="26" t="str">
        <f>IF(C97="","",VLOOKUP($C97,'Entries 1'!A:D,2,0))</f>
        <v/>
      </c>
      <c r="E97" s="26" t="str">
        <f>IF(C97="","",VLOOKUP($C97,'Entries 1'!A:D,3,0))</f>
        <v/>
      </c>
      <c r="F97" s="26" t="str">
        <f>IF(C97="","",VLOOKUP($C97,'Entries 1'!A:D,4,0))</f>
        <v/>
      </c>
    </row>
    <row r="98" spans="2:6">
      <c r="B98" s="57">
        <f t="shared" si="2"/>
        <v>97</v>
      </c>
      <c r="D98" s="26" t="str">
        <f>IF(C98="","",VLOOKUP($C98,'Entries 1'!A:D,2,0))</f>
        <v/>
      </c>
      <c r="E98" s="26" t="str">
        <f>IF(C98="","",VLOOKUP($C98,'Entries 1'!A:D,3,0))</f>
        <v/>
      </c>
      <c r="F98" s="26" t="str">
        <f>IF(C98="","",VLOOKUP($C98,'Entries 1'!A:D,4,0))</f>
        <v/>
      </c>
    </row>
    <row r="99" spans="2:6">
      <c r="B99" s="57">
        <f t="shared" si="2"/>
        <v>98</v>
      </c>
      <c r="D99" s="26" t="str">
        <f>IF(C99="","",VLOOKUP($C99,'Entries 1'!A:D,2,0))</f>
        <v/>
      </c>
      <c r="E99" s="26" t="str">
        <f>IF(C99="","",VLOOKUP($C99,'Entries 1'!A:D,3,0))</f>
        <v/>
      </c>
      <c r="F99" s="26" t="str">
        <f>IF(C99="","",VLOOKUP($C99,'Entries 1'!A:D,4,0))</f>
        <v/>
      </c>
    </row>
    <row r="100" spans="2:6">
      <c r="B100" s="57">
        <f t="shared" si="2"/>
        <v>99</v>
      </c>
      <c r="D100" s="26" t="str">
        <f>IF(C100="","",VLOOKUP($C100,'Entries 1'!A:D,2,0))</f>
        <v/>
      </c>
      <c r="E100" s="26" t="str">
        <f>IF(C100="","",VLOOKUP($C100,'Entries 1'!A:D,3,0))</f>
        <v/>
      </c>
      <c r="F100" s="26" t="str">
        <f>IF(C100="","",VLOOKUP($C100,'Entries 1'!A:D,4,0))</f>
        <v/>
      </c>
    </row>
    <row r="101" spans="2:6">
      <c r="B101" s="57">
        <f t="shared" si="2"/>
        <v>100</v>
      </c>
      <c r="D101" s="26" t="str">
        <f>IF(C101="","",VLOOKUP($C101,'Entries 1'!A:D,2,0))</f>
        <v/>
      </c>
      <c r="E101" s="26" t="str">
        <f>IF(C101="","",VLOOKUP($C101,'Entries 1'!A:D,3,0))</f>
        <v/>
      </c>
      <c r="F101" s="26" t="str">
        <f>IF(C101="","",VLOOKUP($C101,'Entries 1'!A:D,4,0))</f>
        <v/>
      </c>
    </row>
    <row r="102" spans="2:6">
      <c r="B102" s="57">
        <f t="shared" si="2"/>
        <v>101</v>
      </c>
      <c r="D102" s="26" t="str">
        <f>IF(C102="","",VLOOKUP($C102,'Entries 1'!A:D,2,0))</f>
        <v/>
      </c>
      <c r="E102" s="26" t="str">
        <f>IF(C102="","",VLOOKUP($C102,'Entries 1'!A:D,3,0))</f>
        <v/>
      </c>
      <c r="F102" s="26" t="str">
        <f>IF(C102="","",VLOOKUP($C102,'Entries 1'!A:D,4,0))</f>
        <v/>
      </c>
    </row>
    <row r="103" spans="2:6">
      <c r="B103" s="57">
        <f t="shared" si="2"/>
        <v>102</v>
      </c>
      <c r="D103" s="26" t="str">
        <f>IF(C103="","",VLOOKUP($C103,'Entries 1'!A:D,2,0))</f>
        <v/>
      </c>
      <c r="E103" s="26" t="str">
        <f>IF(C103="","",VLOOKUP($C103,'Entries 1'!A:D,3,0))</f>
        <v/>
      </c>
      <c r="F103" s="26" t="str">
        <f>IF(C103="","",VLOOKUP($C103,'Entries 1'!A:D,4,0))</f>
        <v/>
      </c>
    </row>
    <row r="104" spans="2:6">
      <c r="B104" s="57">
        <f t="shared" si="2"/>
        <v>103</v>
      </c>
      <c r="D104" s="26" t="str">
        <f>IF(C104="","",VLOOKUP($C104,'Entries 1'!A:D,2,0))</f>
        <v/>
      </c>
      <c r="E104" s="26" t="str">
        <f>IF(C104="","",VLOOKUP($C104,'Entries 1'!A:D,3,0))</f>
        <v/>
      </c>
      <c r="F104" s="26" t="str">
        <f>IF(C104="","",VLOOKUP($C104,'Entries 1'!A:D,4,0))</f>
        <v/>
      </c>
    </row>
    <row r="105" spans="2:6">
      <c r="B105" s="57">
        <f t="shared" si="2"/>
        <v>104</v>
      </c>
      <c r="D105" s="26" t="str">
        <f>IF(C105="","",VLOOKUP($C105,'Entries 1'!A:D,2,0))</f>
        <v/>
      </c>
      <c r="E105" s="26" t="str">
        <f>IF(C105="","",VLOOKUP($C105,'Entries 1'!A:D,3,0))</f>
        <v/>
      </c>
      <c r="F105" s="26" t="str">
        <f>IF(C105="","",VLOOKUP($C105,'Entries 1'!A:D,4,0))</f>
        <v/>
      </c>
    </row>
    <row r="106" spans="2:6">
      <c r="B106" s="57">
        <f t="shared" si="2"/>
        <v>105</v>
      </c>
      <c r="D106" s="26" t="str">
        <f>IF(C106="","",VLOOKUP($C106,'Entries 1'!A:D,2,0))</f>
        <v/>
      </c>
      <c r="E106" s="26" t="str">
        <f>IF(C106="","",VLOOKUP($C106,'Entries 1'!A:D,3,0))</f>
        <v/>
      </c>
      <c r="F106" s="26" t="str">
        <f>IF(C106="","",VLOOKUP($C106,'Entries 1'!A:D,4,0))</f>
        <v/>
      </c>
    </row>
    <row r="107" spans="2:6">
      <c r="B107" s="57">
        <f t="shared" si="2"/>
        <v>106</v>
      </c>
      <c r="D107" s="26" t="str">
        <f>IF(C107="","",VLOOKUP($C107,'Entries 1'!A:D,2,0))</f>
        <v/>
      </c>
      <c r="E107" s="26" t="str">
        <f>IF(C107="","",VLOOKUP($C107,'Entries 1'!A:D,3,0))</f>
        <v/>
      </c>
      <c r="F107" s="26" t="str">
        <f>IF(C107="","",VLOOKUP($C107,'Entries 1'!A:D,4,0))</f>
        <v/>
      </c>
    </row>
    <row r="108" spans="2:6">
      <c r="B108" s="57">
        <f t="shared" si="2"/>
        <v>107</v>
      </c>
      <c r="D108" s="26" t="str">
        <f>IF(C108="","",VLOOKUP($C108,'Entries 1'!A:D,2,0))</f>
        <v/>
      </c>
      <c r="E108" s="26" t="str">
        <f>IF(C108="","",VLOOKUP($C108,'Entries 1'!A:D,3,0))</f>
        <v/>
      </c>
      <c r="F108" s="26" t="str">
        <f>IF(C108="","",VLOOKUP($C108,'Entries 1'!A:D,4,0))</f>
        <v/>
      </c>
    </row>
    <row r="109" spans="2:6">
      <c r="B109" s="57">
        <f t="shared" si="2"/>
        <v>108</v>
      </c>
      <c r="D109" s="26" t="str">
        <f>IF(C109="","",VLOOKUP($C109,'Entries 1'!A:D,2,0))</f>
        <v/>
      </c>
      <c r="E109" s="26" t="str">
        <f>IF(C109="","",VLOOKUP($C109,'Entries 1'!A:D,3,0))</f>
        <v/>
      </c>
      <c r="F109" s="26" t="str">
        <f>IF(C109="","",VLOOKUP($C109,'Entries 1'!A:D,4,0))</f>
        <v/>
      </c>
    </row>
    <row r="110" spans="2:6">
      <c r="B110" s="57">
        <f t="shared" si="2"/>
        <v>109</v>
      </c>
      <c r="D110" s="26" t="str">
        <f>IF(C110="","",VLOOKUP($C110,'Entries 1'!A:D,2,0))</f>
        <v/>
      </c>
      <c r="E110" s="26" t="str">
        <f>IF(C110="","",VLOOKUP($C110,'Entries 1'!A:D,3,0))</f>
        <v/>
      </c>
      <c r="F110" s="26" t="str">
        <f>IF(C110="","",VLOOKUP($C110,'Entries 1'!A:D,4,0))</f>
        <v/>
      </c>
    </row>
    <row r="111" spans="2:6">
      <c r="B111" s="57">
        <f t="shared" si="2"/>
        <v>110</v>
      </c>
      <c r="D111" s="26" t="str">
        <f>IF(C111="","",VLOOKUP($C111,'Entries 1'!A:D,2,0))</f>
        <v/>
      </c>
      <c r="E111" s="26" t="str">
        <f>IF(C111="","",VLOOKUP($C111,'Entries 1'!A:D,3,0))</f>
        <v/>
      </c>
      <c r="F111" s="26" t="str">
        <f>IF(C111="","",VLOOKUP($C111,'Entries 1'!A:D,4,0))</f>
        <v/>
      </c>
    </row>
    <row r="112" spans="2:6">
      <c r="B112" s="57">
        <f t="shared" si="2"/>
        <v>111</v>
      </c>
      <c r="D112" s="26" t="str">
        <f>IF(C112="","",VLOOKUP($C112,'Entries 1'!A:D,2,0))</f>
        <v/>
      </c>
      <c r="E112" s="26" t="str">
        <f>IF(C112="","",VLOOKUP($C112,'Entries 1'!A:D,3,0))</f>
        <v/>
      </c>
      <c r="F112" s="26" t="str">
        <f>IF(C112="","",VLOOKUP($C112,'Entries 1'!A:D,4,0))</f>
        <v/>
      </c>
    </row>
    <row r="113" spans="2:6">
      <c r="B113" s="57">
        <f t="shared" si="2"/>
        <v>112</v>
      </c>
      <c r="D113" s="26" t="str">
        <f>IF(C113="","",VLOOKUP($C113,'Entries 1'!A:D,2,0))</f>
        <v/>
      </c>
      <c r="E113" s="26" t="str">
        <f>IF(C113="","",VLOOKUP($C113,'Entries 1'!A:D,3,0))</f>
        <v/>
      </c>
      <c r="F113" s="26" t="str">
        <f>IF(C113="","",VLOOKUP($C113,'Entries 1'!A:D,4,0))</f>
        <v/>
      </c>
    </row>
    <row r="114" spans="2:6">
      <c r="B114" s="57">
        <f t="shared" si="2"/>
        <v>113</v>
      </c>
      <c r="D114" s="26" t="str">
        <f>IF(C114="","",VLOOKUP($C114,'Entries 1'!A:D,2,0))</f>
        <v/>
      </c>
      <c r="E114" s="26" t="str">
        <f>IF(C114="","",VLOOKUP($C114,'Entries 1'!A:D,3,0))</f>
        <v/>
      </c>
      <c r="F114" s="26" t="str">
        <f>IF(C114="","",VLOOKUP($C114,'Entries 1'!A:D,4,0))</f>
        <v/>
      </c>
    </row>
    <row r="115" spans="2:6">
      <c r="B115" s="57">
        <f t="shared" si="2"/>
        <v>114</v>
      </c>
      <c r="D115" s="26" t="str">
        <f>IF(C115="","",VLOOKUP($C115,'Entries 1'!A:D,2,0))</f>
        <v/>
      </c>
      <c r="E115" s="26" t="str">
        <f>IF(C115="","",VLOOKUP($C115,'Entries 1'!A:D,3,0))</f>
        <v/>
      </c>
      <c r="F115" s="26" t="str">
        <f>IF(C115="","",VLOOKUP($C115,'Entries 1'!A:D,4,0))</f>
        <v/>
      </c>
    </row>
    <row r="116" spans="2:6">
      <c r="B116" s="57">
        <f t="shared" si="2"/>
        <v>115</v>
      </c>
      <c r="D116" s="26" t="str">
        <f>IF(C116="","",VLOOKUP($C116,'Entries 1'!A:D,2,0))</f>
        <v/>
      </c>
      <c r="E116" s="26" t="str">
        <f>IF(C116="","",VLOOKUP($C116,'Entries 1'!A:D,3,0))</f>
        <v/>
      </c>
      <c r="F116" s="26" t="str">
        <f>IF(C116="","",VLOOKUP($C116,'Entries 1'!A:D,4,0))</f>
        <v/>
      </c>
    </row>
    <row r="117" spans="2:6">
      <c r="B117" s="57">
        <f t="shared" si="2"/>
        <v>116</v>
      </c>
      <c r="D117" s="26" t="str">
        <f>IF(C117="","",VLOOKUP($C117,'Entries 1'!A:D,2,0))</f>
        <v/>
      </c>
      <c r="E117" s="26" t="str">
        <f>IF(C117="","",VLOOKUP($C117,'Entries 1'!A:D,3,0))</f>
        <v/>
      </c>
      <c r="F117" s="26" t="str">
        <f>IF(C117="","",VLOOKUP($C117,'Entries 1'!A:D,4,0))</f>
        <v/>
      </c>
    </row>
    <row r="118" spans="2:6">
      <c r="B118" s="57">
        <f t="shared" si="2"/>
        <v>117</v>
      </c>
      <c r="D118" s="26" t="str">
        <f>IF(C118="","",VLOOKUP($C118,'Entries 1'!A:D,2,0))</f>
        <v/>
      </c>
      <c r="E118" s="26" t="str">
        <f>IF(C118="","",VLOOKUP($C118,'Entries 1'!A:D,3,0))</f>
        <v/>
      </c>
      <c r="F118" s="26" t="str">
        <f>IF(C118="","",VLOOKUP($C118,'Entries 1'!A:D,4,0))</f>
        <v/>
      </c>
    </row>
    <row r="119" spans="2:6">
      <c r="B119" s="57">
        <f t="shared" si="2"/>
        <v>118</v>
      </c>
      <c r="D119" s="26" t="str">
        <f>IF(C119="","",VLOOKUP($C119,'Entries 1'!A:D,2,0))</f>
        <v/>
      </c>
      <c r="E119" s="26" t="str">
        <f>IF(C119="","",VLOOKUP($C119,'Entries 1'!A:D,3,0))</f>
        <v/>
      </c>
      <c r="F119" s="26" t="str">
        <f>IF(C119="","",VLOOKUP($C119,'Entries 1'!A:D,4,0))</f>
        <v/>
      </c>
    </row>
    <row r="120" spans="2:6">
      <c r="B120" s="57">
        <f t="shared" si="2"/>
        <v>119</v>
      </c>
      <c r="D120" s="26" t="str">
        <f>IF(C120="","",VLOOKUP($C120,'Entries 1'!A:D,2,0))</f>
        <v/>
      </c>
      <c r="E120" s="26" t="str">
        <f>IF(C120="","",VLOOKUP($C120,'Entries 1'!A:D,3,0))</f>
        <v/>
      </c>
      <c r="F120" s="26" t="str">
        <f>IF(C120="","",VLOOKUP($C120,'Entries 1'!A:D,4,0))</f>
        <v/>
      </c>
    </row>
    <row r="121" spans="2:6">
      <c r="B121" s="57">
        <f t="shared" si="2"/>
        <v>120</v>
      </c>
      <c r="D121" s="26" t="str">
        <f>IF(C121="","",VLOOKUP($C121,'Entries 1'!A:D,2,0))</f>
        <v/>
      </c>
      <c r="E121" s="26" t="str">
        <f>IF(C121="","",VLOOKUP($C121,'Entries 1'!A:D,3,0))</f>
        <v/>
      </c>
      <c r="F121" s="26" t="str">
        <f>IF(C121="","",VLOOKUP($C121,'Entries 1'!A:D,4,0))</f>
        <v/>
      </c>
    </row>
    <row r="122" spans="2:6">
      <c r="B122" s="57">
        <f t="shared" si="2"/>
        <v>121</v>
      </c>
      <c r="D122" s="26" t="str">
        <f>IF(C122="","",VLOOKUP($C122,'Entries 1'!A:D,2,0))</f>
        <v/>
      </c>
      <c r="E122" s="26" t="str">
        <f>IF(C122="","",VLOOKUP($C122,'Entries 1'!A:D,3,0))</f>
        <v/>
      </c>
      <c r="F122" s="26" t="str">
        <f>IF(C122="","",VLOOKUP($C122,'Entries 1'!A:D,4,0))</f>
        <v/>
      </c>
    </row>
    <row r="123" spans="2:6">
      <c r="B123" s="57">
        <f t="shared" si="2"/>
        <v>122</v>
      </c>
      <c r="D123" s="26" t="str">
        <f>IF(C123="","",VLOOKUP($C123,'Entries 1'!A:D,2,0))</f>
        <v/>
      </c>
      <c r="E123" s="26" t="str">
        <f>IF(C123="","",VLOOKUP($C123,'Entries 1'!A:D,3,0))</f>
        <v/>
      </c>
      <c r="F123" s="26" t="str">
        <f>IF(C123="","",VLOOKUP($C123,'Entries 1'!A:D,4,0))</f>
        <v/>
      </c>
    </row>
    <row r="124" spans="2:6">
      <c r="B124" s="57">
        <f t="shared" si="2"/>
        <v>123</v>
      </c>
      <c r="D124" s="26" t="str">
        <f>IF(C124="","",VLOOKUP($C124,'Entries 1'!A:D,2,0))</f>
        <v/>
      </c>
      <c r="E124" s="26" t="str">
        <f>IF(C124="","",VLOOKUP($C124,'Entries 1'!A:D,3,0))</f>
        <v/>
      </c>
      <c r="F124" s="26" t="str">
        <f>IF(C124="","",VLOOKUP($C124,'Entries 1'!A:D,4,0))</f>
        <v/>
      </c>
    </row>
    <row r="125" spans="2:6">
      <c r="B125" s="57">
        <f t="shared" si="2"/>
        <v>124</v>
      </c>
      <c r="D125" s="26" t="str">
        <f>IF(C125="","",VLOOKUP($C125,'Entries 1'!A:D,2,0))</f>
        <v/>
      </c>
      <c r="E125" s="26" t="str">
        <f>IF(C125="","",VLOOKUP($C125,'Entries 1'!A:D,3,0))</f>
        <v/>
      </c>
      <c r="F125" s="26" t="str">
        <f>IF(C125="","",VLOOKUP($C125,'Entries 1'!A:D,4,0))</f>
        <v/>
      </c>
    </row>
    <row r="126" spans="2:6">
      <c r="B126" s="57">
        <f t="shared" si="2"/>
        <v>125</v>
      </c>
      <c r="D126" s="26" t="str">
        <f>IF(C126="","",VLOOKUP($C126,'Entries 1'!A:D,2,0))</f>
        <v/>
      </c>
      <c r="E126" s="26" t="str">
        <f>IF(C126="","",VLOOKUP($C126,'Entries 1'!A:D,3,0))</f>
        <v/>
      </c>
      <c r="F126" s="26" t="str">
        <f>IF(C126="","",VLOOKUP($C126,'Entries 1'!A:D,4,0))</f>
        <v/>
      </c>
    </row>
    <row r="127" spans="2:6">
      <c r="B127" s="57">
        <f t="shared" si="2"/>
        <v>126</v>
      </c>
      <c r="D127" s="26" t="str">
        <f>IF(C127="","",VLOOKUP($C127,'Entries 1'!A:D,2,0))</f>
        <v/>
      </c>
      <c r="E127" s="26" t="str">
        <f>IF(C127="","",VLOOKUP($C127,'Entries 1'!A:D,3,0))</f>
        <v/>
      </c>
      <c r="F127" s="26" t="str">
        <f>IF(C127="","",VLOOKUP($C127,'Entries 1'!A:D,4,0))</f>
        <v/>
      </c>
    </row>
    <row r="128" spans="2:6">
      <c r="B128" s="57">
        <f t="shared" si="2"/>
        <v>127</v>
      </c>
      <c r="D128" s="26" t="str">
        <f>IF(C128="","",VLOOKUP($C128,'Entries 1'!A:D,2,0))</f>
        <v/>
      </c>
      <c r="E128" s="26" t="str">
        <f>IF(C128="","",VLOOKUP($C128,'Entries 1'!A:D,3,0))</f>
        <v/>
      </c>
      <c r="F128" s="26" t="str">
        <f>IF(C128="","",VLOOKUP($C128,'Entries 1'!A:D,4,0))</f>
        <v/>
      </c>
    </row>
    <row r="129" spans="2:6">
      <c r="B129" s="57">
        <f t="shared" si="2"/>
        <v>128</v>
      </c>
      <c r="D129" s="26" t="str">
        <f>IF(C129="","",VLOOKUP($C129,'Entries 1'!A:D,2,0))</f>
        <v/>
      </c>
      <c r="E129" s="26" t="str">
        <f>IF(C129="","",VLOOKUP($C129,'Entries 1'!A:D,3,0))</f>
        <v/>
      </c>
      <c r="F129" s="26" t="str">
        <f>IF(C129="","",VLOOKUP($C129,'Entries 1'!A:D,4,0))</f>
        <v/>
      </c>
    </row>
    <row r="130" spans="2:6">
      <c r="B130" s="57">
        <f t="shared" si="2"/>
        <v>129</v>
      </c>
      <c r="D130" s="26" t="str">
        <f>IF(C130="","",VLOOKUP($C130,'Entries 1'!A:D,2,0))</f>
        <v/>
      </c>
      <c r="E130" s="26" t="str">
        <f>IF(C130="","",VLOOKUP($C130,'Entries 1'!A:D,3,0))</f>
        <v/>
      </c>
      <c r="F130" s="26" t="str">
        <f>IF(C130="","",VLOOKUP($C130,'Entries 1'!A:D,4,0))</f>
        <v/>
      </c>
    </row>
    <row r="131" spans="2:6">
      <c r="B131" s="57">
        <f t="shared" si="2"/>
        <v>130</v>
      </c>
      <c r="D131" s="26" t="str">
        <f>IF(C131="","",VLOOKUP($C131,'Entries 1'!A:D,2,0))</f>
        <v/>
      </c>
      <c r="E131" s="26" t="str">
        <f>IF(C131="","",VLOOKUP($C131,'Entries 1'!A:D,3,0))</f>
        <v/>
      </c>
      <c r="F131" s="26" t="str">
        <f>IF(C131="","",VLOOKUP($C131,'Entries 1'!A:D,4,0))</f>
        <v/>
      </c>
    </row>
    <row r="132" spans="2:6">
      <c r="B132" s="57">
        <f t="shared" ref="B132:B150" si="3">SUM(B131+1)</f>
        <v>131</v>
      </c>
      <c r="D132" s="26" t="str">
        <f>IF(C132="","",VLOOKUP($C132,'Entries 1'!A:D,2,0))</f>
        <v/>
      </c>
      <c r="E132" s="26" t="str">
        <f>IF(C132="","",VLOOKUP($C132,'Entries 1'!A:D,3,0))</f>
        <v/>
      </c>
      <c r="F132" s="26" t="str">
        <f>IF(C132="","",VLOOKUP($C132,'Entries 1'!A:D,4,0))</f>
        <v/>
      </c>
    </row>
    <row r="133" spans="2:6">
      <c r="B133" s="57">
        <f t="shared" si="3"/>
        <v>132</v>
      </c>
      <c r="D133" s="26" t="str">
        <f>IF(C133="","",VLOOKUP($C133,'Entries 1'!A:D,2,0))</f>
        <v/>
      </c>
      <c r="E133" s="26" t="str">
        <f>IF(C133="","",VLOOKUP($C133,'Entries 1'!A:D,3,0))</f>
        <v/>
      </c>
      <c r="F133" s="26" t="str">
        <f>IF(C133="","",VLOOKUP($C133,'Entries 1'!A:D,4,0))</f>
        <v/>
      </c>
    </row>
    <row r="134" spans="2:6">
      <c r="B134" s="57">
        <f t="shared" si="3"/>
        <v>133</v>
      </c>
      <c r="D134" s="26" t="str">
        <f>IF(C134="","",VLOOKUP($C134,'Entries 1'!A:D,2,0))</f>
        <v/>
      </c>
      <c r="E134" s="26" t="str">
        <f>IF(C134="","",VLOOKUP($C134,'Entries 1'!A:D,3,0))</f>
        <v/>
      </c>
      <c r="F134" s="26" t="str">
        <f>IF(C134="","",VLOOKUP($C134,'Entries 1'!A:D,4,0))</f>
        <v/>
      </c>
    </row>
    <row r="135" spans="2:6">
      <c r="B135" s="57">
        <f t="shared" si="3"/>
        <v>134</v>
      </c>
      <c r="D135" s="26" t="str">
        <f>IF(C135="","",VLOOKUP($C135,'Entries 1'!A:D,2,0))</f>
        <v/>
      </c>
      <c r="E135" s="26" t="str">
        <f>IF(C135="","",VLOOKUP($C135,'Entries 1'!A:D,3,0))</f>
        <v/>
      </c>
      <c r="F135" s="26" t="str">
        <f>IF(C135="","",VLOOKUP($C135,'Entries 1'!A:D,4,0))</f>
        <v/>
      </c>
    </row>
    <row r="136" spans="2:6">
      <c r="B136" s="57">
        <f t="shared" si="3"/>
        <v>135</v>
      </c>
      <c r="D136" s="26" t="str">
        <f>IF(C136="","",VLOOKUP($C136,'Entries 1'!A:D,2,0))</f>
        <v/>
      </c>
      <c r="E136" s="26" t="str">
        <f>IF(C136="","",VLOOKUP($C136,'Entries 1'!A:D,3,0))</f>
        <v/>
      </c>
      <c r="F136" s="26" t="str">
        <f>IF(C136="","",VLOOKUP($C136,'Entries 1'!A:D,4,0))</f>
        <v/>
      </c>
    </row>
    <row r="137" spans="2:6">
      <c r="B137" s="57">
        <f t="shared" si="3"/>
        <v>136</v>
      </c>
      <c r="D137" s="26" t="str">
        <f>IF(C137="","",VLOOKUP($C137,'Entries 1'!A:D,2,0))</f>
        <v/>
      </c>
      <c r="E137" s="26" t="str">
        <f>IF(C137="","",VLOOKUP($C137,'Entries 1'!A:D,3,0))</f>
        <v/>
      </c>
      <c r="F137" s="26" t="str">
        <f>IF(C137="","",VLOOKUP($C137,'Entries 1'!A:D,4,0))</f>
        <v/>
      </c>
    </row>
    <row r="138" spans="2:6">
      <c r="B138" s="57">
        <f t="shared" si="3"/>
        <v>137</v>
      </c>
      <c r="D138" s="26" t="str">
        <f>IF(C138="","",VLOOKUP($C138,'Entries 1'!A:D,2,0))</f>
        <v/>
      </c>
      <c r="E138" s="26" t="str">
        <f>IF(C138="","",VLOOKUP($C138,'Entries 1'!A:D,3,0))</f>
        <v/>
      </c>
      <c r="F138" s="26" t="str">
        <f>IF(C138="","",VLOOKUP($C138,'Entries 1'!A:D,4,0))</f>
        <v/>
      </c>
    </row>
    <row r="139" spans="2:6">
      <c r="B139" s="57">
        <f t="shared" si="3"/>
        <v>138</v>
      </c>
      <c r="D139" s="26" t="str">
        <f>IF(C139="","",VLOOKUP($C139,'Entries 1'!A:D,2,0))</f>
        <v/>
      </c>
      <c r="E139" s="26" t="str">
        <f>IF(C139="","",VLOOKUP($C139,'Entries 1'!A:D,3,0))</f>
        <v/>
      </c>
      <c r="F139" s="26" t="str">
        <f>IF(C139="","",VLOOKUP($C139,'Entries 1'!A:D,4,0))</f>
        <v/>
      </c>
    </row>
    <row r="140" spans="2:6">
      <c r="B140" s="57">
        <f t="shared" si="3"/>
        <v>139</v>
      </c>
      <c r="D140" s="26" t="str">
        <f>IF(C140="","",VLOOKUP($C140,'Entries 1'!A:D,2,0))</f>
        <v/>
      </c>
      <c r="E140" s="26" t="str">
        <f>IF(C140="","",VLOOKUP($C140,'Entries 1'!A:D,3,0))</f>
        <v/>
      </c>
      <c r="F140" s="26" t="str">
        <f>IF(C140="","",VLOOKUP($C140,'Entries 1'!A:D,4,0))</f>
        <v/>
      </c>
    </row>
    <row r="141" spans="2:6">
      <c r="B141" s="57">
        <f t="shared" si="3"/>
        <v>140</v>
      </c>
      <c r="D141" s="26" t="str">
        <f>IF(C141="","",VLOOKUP($C141,'Entries 1'!A:D,2,0))</f>
        <v/>
      </c>
      <c r="E141" s="26" t="str">
        <f>IF(C141="","",VLOOKUP($C141,'Entries 1'!A:D,3,0))</f>
        <v/>
      </c>
      <c r="F141" s="26" t="str">
        <f>IF(C141="","",VLOOKUP($C141,'Entries 1'!A:D,4,0))</f>
        <v/>
      </c>
    </row>
    <row r="142" spans="2:6">
      <c r="B142" s="57">
        <f t="shared" si="3"/>
        <v>141</v>
      </c>
      <c r="D142" s="26" t="str">
        <f>IF(C142="","",VLOOKUP($C142,'Entries 1'!A:D,2,0))</f>
        <v/>
      </c>
      <c r="E142" s="26" t="str">
        <f>IF(C142="","",VLOOKUP($C142,'Entries 1'!A:D,3,0))</f>
        <v/>
      </c>
      <c r="F142" s="26" t="str">
        <f>IF(C142="","",VLOOKUP($C142,'Entries 1'!A:D,4,0))</f>
        <v/>
      </c>
    </row>
    <row r="143" spans="2:6">
      <c r="B143" s="57">
        <f t="shared" si="3"/>
        <v>142</v>
      </c>
      <c r="D143" s="26" t="str">
        <f>IF(C143="","",VLOOKUP($C143,'Entries 1'!A:D,2,0))</f>
        <v/>
      </c>
      <c r="E143" s="26" t="str">
        <f>IF(C143="","",VLOOKUP($C143,'Entries 1'!A:D,3,0))</f>
        <v/>
      </c>
      <c r="F143" s="26" t="str">
        <f>IF(C143="","",VLOOKUP($C143,'Entries 1'!A:D,4,0))</f>
        <v/>
      </c>
    </row>
    <row r="144" spans="2:6">
      <c r="B144" s="57">
        <f t="shared" si="3"/>
        <v>143</v>
      </c>
      <c r="D144" s="26" t="str">
        <f>IF(C144="","",VLOOKUP($C144,'Entries 1'!A:D,2,0))</f>
        <v/>
      </c>
      <c r="E144" s="26" t="str">
        <f>IF(C144="","",VLOOKUP($C144,'Entries 1'!A:D,3,0))</f>
        <v/>
      </c>
      <c r="F144" s="26" t="str">
        <f>IF(C144="","",VLOOKUP($C144,'Entries 1'!A:D,4,0))</f>
        <v/>
      </c>
    </row>
    <row r="145" spans="2:6">
      <c r="B145" s="57">
        <f t="shared" si="3"/>
        <v>144</v>
      </c>
      <c r="D145" s="26" t="str">
        <f>IF(C145="","",VLOOKUP($C145,'Entries 1'!A:D,2,0))</f>
        <v/>
      </c>
      <c r="E145" s="26" t="str">
        <f>IF(C145="","",VLOOKUP($C145,'Entries 1'!A:D,3,0))</f>
        <v/>
      </c>
      <c r="F145" s="26" t="str">
        <f>IF(C145="","",VLOOKUP($C145,'Entries 1'!A:D,4,0))</f>
        <v/>
      </c>
    </row>
    <row r="146" spans="2:6">
      <c r="B146" s="57">
        <f t="shared" si="3"/>
        <v>145</v>
      </c>
      <c r="D146" s="26" t="str">
        <f>IF(C146="","",VLOOKUP($C146,'Entries 1'!A:D,2,0))</f>
        <v/>
      </c>
      <c r="E146" s="26" t="str">
        <f>IF(C146="","",VLOOKUP($C146,'Entries 1'!A:D,3,0))</f>
        <v/>
      </c>
      <c r="F146" s="26" t="str">
        <f>IF(C146="","",VLOOKUP($C146,'Entries 1'!A:D,4,0))</f>
        <v/>
      </c>
    </row>
    <row r="147" spans="2:6">
      <c r="B147" s="57">
        <f t="shared" si="3"/>
        <v>146</v>
      </c>
      <c r="D147" s="26" t="str">
        <f>IF(C147="","",VLOOKUP($C147,'Entries 1'!A:D,2,0))</f>
        <v/>
      </c>
      <c r="E147" s="26" t="str">
        <f>IF(C147="","",VLOOKUP($C147,'Entries 1'!A:D,3,0))</f>
        <v/>
      </c>
      <c r="F147" s="26" t="str">
        <f>IF(C147="","",VLOOKUP($C147,'Entries 1'!A:D,4,0))</f>
        <v/>
      </c>
    </row>
    <row r="148" spans="2:6">
      <c r="B148" s="57">
        <f t="shared" si="3"/>
        <v>147</v>
      </c>
      <c r="D148" s="26" t="str">
        <f>IF(C148="","",VLOOKUP($C148,'Entries 1'!A:D,2,0))</f>
        <v/>
      </c>
      <c r="E148" s="26" t="str">
        <f>IF(C148="","",VLOOKUP($C148,'Entries 1'!A:D,3,0))</f>
        <v/>
      </c>
      <c r="F148" s="26" t="str">
        <f>IF(C148="","",VLOOKUP($C148,'Entries 1'!A:D,4,0))</f>
        <v/>
      </c>
    </row>
    <row r="149" spans="2:6">
      <c r="B149" s="57">
        <f t="shared" si="3"/>
        <v>148</v>
      </c>
      <c r="D149" s="26" t="str">
        <f>IF(C149="","",VLOOKUP($C149,'Entries 1'!A:D,2,0))</f>
        <v/>
      </c>
      <c r="E149" s="26" t="str">
        <f>IF(C149="","",VLOOKUP($C149,'Entries 1'!A:D,3,0))</f>
        <v/>
      </c>
      <c r="F149" s="26" t="str">
        <f>IF(C149="","",VLOOKUP($C149,'Entries 1'!A:D,4,0))</f>
        <v/>
      </c>
    </row>
    <row r="150" spans="2:6">
      <c r="B150" s="57">
        <f t="shared" si="3"/>
        <v>149</v>
      </c>
      <c r="D150" s="26" t="str">
        <f>IF(C150="","",VLOOKUP($C150,'Entries 1'!A:D,2,0))</f>
        <v/>
      </c>
      <c r="E150" s="26" t="str">
        <f>IF(C150="","",VLOOKUP($C150,'Entries 1'!A:D,3,0))</f>
        <v/>
      </c>
      <c r="F150" s="26" t="str">
        <f>IF(C150="","",VLOOKUP($C150,'Entries 1'!A:D,4,0))</f>
        <v/>
      </c>
    </row>
    <row r="151" spans="2:6">
      <c r="B151" s="57">
        <f>SUM(B150+1)</f>
        <v>150</v>
      </c>
      <c r="D151" s="26" t="str">
        <f>IF(C151="","",VLOOKUP($C151,'Entries 1'!A:D,2,0))</f>
        <v/>
      </c>
      <c r="E151" s="26" t="str">
        <f>IF(C151="","",VLOOKUP($C151,'Entries 1'!A:D,3,0))</f>
        <v/>
      </c>
      <c r="F151" s="26" t="str">
        <f>IF(C151="","",VLOOKUP($C151,'Entries 1'!A:D,4,0))</f>
        <v/>
      </c>
    </row>
    <row r="152" spans="2:6">
      <c r="D152" s="26" t="str">
        <f>IF(C152="","",VLOOKUP($C152,'Entries 1'!A:D,2,0))</f>
        <v/>
      </c>
      <c r="E152" s="26" t="str">
        <f>IF(C152="","",VLOOKUP($C152,'Entries 1'!A:D,3,0))</f>
        <v/>
      </c>
      <c r="F152" s="26" t="str">
        <f>IF(C152="","",VLOOKUP($C152,'Entries 1'!A:D,4,0))</f>
        <v/>
      </c>
    </row>
    <row r="153" spans="2:6">
      <c r="D153" s="26" t="str">
        <f>IF(C153="","",VLOOKUP($C153,'Entries 1'!A:D,2,0))</f>
        <v/>
      </c>
      <c r="E153" s="26" t="str">
        <f>IF(C153="","",VLOOKUP($C153,'Entries 1'!A:D,3,0))</f>
        <v/>
      </c>
      <c r="F153" s="26" t="str">
        <f>IF(C153="","",VLOOKUP($C153,'Entries 1'!A:D,4,0))</f>
        <v/>
      </c>
    </row>
    <row r="154" spans="2:6">
      <c r="D154" s="26" t="str">
        <f>IF(C154="","",VLOOKUP($C154,'Entries 1'!A:D,2,0))</f>
        <v/>
      </c>
      <c r="E154" s="26" t="str">
        <f>IF(C154="","",VLOOKUP($C154,'Entries 1'!A:D,3,0))</f>
        <v/>
      </c>
      <c r="F154" s="26" t="str">
        <f>IF(C154="","",VLOOKUP($C154,'Entries 1'!A:D,4,0))</f>
        <v/>
      </c>
    </row>
    <row r="155" spans="2:6">
      <c r="D155" s="26" t="str">
        <f>IF(C155="","",VLOOKUP($C155,'Entries 1'!A:D,2,0))</f>
        <v/>
      </c>
      <c r="E155" s="26" t="str">
        <f>IF(C155="","",VLOOKUP($C155,'Entries 1'!A:D,3,0))</f>
        <v/>
      </c>
      <c r="F155" s="26" t="str">
        <f>IF(C155="","",VLOOKUP($C155,'Entries 1'!A:D,4,0))</f>
        <v/>
      </c>
    </row>
    <row r="156" spans="2:6">
      <c r="D156" s="26" t="str">
        <f>IF(C156="","",VLOOKUP($C156,'Entries 1'!A:D,2,0))</f>
        <v/>
      </c>
      <c r="E156" s="26" t="str">
        <f>IF(C156="","",VLOOKUP($C156,'Entries 1'!A:D,3,0))</f>
        <v/>
      </c>
      <c r="F156" s="26" t="str">
        <f>IF(C156="","",VLOOKUP($C156,'Entries 1'!A:D,4,0))</f>
        <v/>
      </c>
    </row>
    <row r="157" spans="2:6">
      <c r="D157" s="26" t="str">
        <f>IF(C157="","",VLOOKUP($C157,'Entries 1'!A:D,2,0))</f>
        <v/>
      </c>
      <c r="E157" s="26" t="str">
        <f>IF(C157="","",VLOOKUP($C157,'Entries 1'!A:D,3,0))</f>
        <v/>
      </c>
      <c r="F157" s="26" t="str">
        <f>IF(C157="","",VLOOKUP($C157,'Entries 1'!A:D,4,0))</f>
        <v/>
      </c>
    </row>
    <row r="158" spans="2:6">
      <c r="D158" s="26" t="str">
        <f>IF(C158="","",VLOOKUP($C158,'Entries 1'!A:D,2,0))</f>
        <v/>
      </c>
      <c r="E158" s="26" t="str">
        <f>IF(C158="","",VLOOKUP($C158,'Entries 1'!A:D,3,0))</f>
        <v/>
      </c>
      <c r="F158" s="26" t="str">
        <f>IF(C158="","",VLOOKUP($C158,'Entries 1'!A:D,4,0))</f>
        <v/>
      </c>
    </row>
    <row r="159" spans="2:6">
      <c r="D159" s="26" t="str">
        <f>IF(C159="","",VLOOKUP($C159,'Entries 1'!A:D,2,0))</f>
        <v/>
      </c>
      <c r="E159" s="26" t="str">
        <f>IF(C159="","",VLOOKUP($C159,'Entries 1'!A:D,3,0))</f>
        <v/>
      </c>
      <c r="F159" s="26" t="str">
        <f>IF(C159="","",VLOOKUP($C159,'Entries 1'!A:D,4,0))</f>
        <v/>
      </c>
    </row>
    <row r="160" spans="2:6">
      <c r="D160" s="26" t="str">
        <f>IF(C160="","",VLOOKUP($C160,'Entries 1'!A:D,2,0))</f>
        <v/>
      </c>
      <c r="E160" s="26" t="str">
        <f>IF(C160="","",VLOOKUP($C160,'Entries 1'!A:D,3,0))</f>
        <v/>
      </c>
      <c r="F160" s="26" t="str">
        <f>IF(C160="","",VLOOKUP($C160,'Entries 1'!A:D,4,0))</f>
        <v/>
      </c>
    </row>
    <row r="161" spans="4:6">
      <c r="D161" s="26" t="str">
        <f>IF(C161="","",VLOOKUP($C161,'Entries 1'!A:D,2,0))</f>
        <v/>
      </c>
      <c r="E161" s="26" t="str">
        <f>IF(C161="","",VLOOKUP($C161,'Entries 1'!A:D,3,0))</f>
        <v/>
      </c>
      <c r="F161" s="26" t="str">
        <f>IF(C161="","",VLOOKUP($C161,'Entries 1'!A:D,4,0))</f>
        <v/>
      </c>
    </row>
    <row r="162" spans="4:6">
      <c r="D162" s="26" t="str">
        <f>IF(C162="","",VLOOKUP($C162,'Entries 1'!A:D,2,0))</f>
        <v/>
      </c>
      <c r="E162" s="26" t="str">
        <f>IF(C162="","",VLOOKUP($C162,'Entries 1'!A:D,3,0))</f>
        <v/>
      </c>
      <c r="F162" s="26" t="str">
        <f>IF(C162="","",VLOOKUP($C162,'Entries 1'!A:D,4,0))</f>
        <v/>
      </c>
    </row>
    <row r="163" spans="4:6">
      <c r="D163" s="26" t="str">
        <f>IF(C163="","",VLOOKUP($C163,'Entries 1'!A:D,2,0))</f>
        <v/>
      </c>
      <c r="E163" s="26" t="str">
        <f>IF(C163="","",VLOOKUP($C163,'Entries 1'!A:D,3,0))</f>
        <v/>
      </c>
      <c r="F163" s="26" t="str">
        <f>IF(C163="","",VLOOKUP($C163,'Entries 1'!A:D,4,0))</f>
        <v/>
      </c>
    </row>
    <row r="164" spans="4:6">
      <c r="D164" s="26" t="str">
        <f>IF(C164="","",VLOOKUP($C164,'Entries 1'!A:D,2,0))</f>
        <v/>
      </c>
      <c r="E164" s="26" t="str">
        <f>IF(C164="","",VLOOKUP($C164,'Entries 1'!A:D,3,0))</f>
        <v/>
      </c>
      <c r="F164" s="26" t="str">
        <f>IF(C164="","",VLOOKUP($C164,'Entries 1'!A:D,4,0))</f>
        <v/>
      </c>
    </row>
    <row r="165" spans="4:6">
      <c r="D165" s="26" t="str">
        <f>IF(C165="","",VLOOKUP($C165,'Entries 1'!A:D,2,0))</f>
        <v/>
      </c>
      <c r="E165" s="26" t="str">
        <f>IF(C165="","",VLOOKUP($C165,'Entries 1'!A:D,3,0))</f>
        <v/>
      </c>
      <c r="F165" s="26" t="str">
        <f>IF(C165="","",VLOOKUP($C165,'Entries 1'!A:D,4,0))</f>
        <v/>
      </c>
    </row>
    <row r="166" spans="4:6">
      <c r="D166" s="26" t="str">
        <f>IF(C166="","",VLOOKUP($C166,'Entries 1'!A:D,2,0))</f>
        <v/>
      </c>
      <c r="E166" s="26" t="str">
        <f>IF(C166="","",VLOOKUP($C166,'Entries 1'!A:D,3,0))</f>
        <v/>
      </c>
      <c r="F166" s="26" t="str">
        <f>IF(C166="","",VLOOKUP($C166,'Entries 1'!A:D,4,0))</f>
        <v/>
      </c>
    </row>
    <row r="167" spans="4:6">
      <c r="D167" s="26" t="str">
        <f>IF(C167="","",VLOOKUP($C167,'Entries 1'!A:D,2,0))</f>
        <v/>
      </c>
      <c r="E167" s="26" t="str">
        <f>IF(C167="","",VLOOKUP($C167,'Entries 1'!A:D,3,0))</f>
        <v/>
      </c>
      <c r="F167" s="26" t="str">
        <f>IF(C167="","",VLOOKUP($C167,'Entries 1'!A:D,4,0))</f>
        <v/>
      </c>
    </row>
    <row r="168" spans="4:6">
      <c r="D168" s="26" t="str">
        <f>IF(C168="","",VLOOKUP($C168,'Entries 1'!A:D,2,0))</f>
        <v/>
      </c>
      <c r="E168" s="26" t="str">
        <f>IF(C168="","",VLOOKUP($C168,'Entries 1'!A:D,3,0))</f>
        <v/>
      </c>
      <c r="F168" s="26" t="str">
        <f>IF(C168="","",VLOOKUP($C168,'Entries 1'!A:D,4,0))</f>
        <v/>
      </c>
    </row>
    <row r="169" spans="4:6">
      <c r="D169" s="26" t="str">
        <f>IF(C169="","",VLOOKUP($C169,'Entries 1'!A:D,2,0))</f>
        <v/>
      </c>
      <c r="E169" s="26" t="str">
        <f>IF(C169="","",VLOOKUP($C169,'Entries 1'!A:D,3,0))</f>
        <v/>
      </c>
      <c r="F169" s="26" t="str">
        <f>IF(C169="","",VLOOKUP($C169,'Entries 1'!A:D,4,0))</f>
        <v/>
      </c>
    </row>
    <row r="170" spans="4:6">
      <c r="D170" s="26" t="str">
        <f>IF(C170="","",VLOOKUP($C170,'Entries 1'!A:D,2,0))</f>
        <v/>
      </c>
      <c r="E170" s="26" t="str">
        <f>IF(C170="","",VLOOKUP($C170,'Entries 1'!A:D,3,0))</f>
        <v/>
      </c>
      <c r="F170" s="26" t="str">
        <f>IF(C170="","",VLOOKUP($C170,'Entries 1'!A:D,4,0))</f>
        <v/>
      </c>
    </row>
    <row r="171" spans="4:6">
      <c r="D171" s="26" t="str">
        <f>IF(C171="","",VLOOKUP($C171,'Entries 1'!A:D,2,0))</f>
        <v/>
      </c>
      <c r="E171" s="26" t="str">
        <f>IF(C171="","",VLOOKUP($C171,'Entries 1'!A:D,3,0))</f>
        <v/>
      </c>
      <c r="F171" s="26" t="str">
        <f>IF(C171="","",VLOOKUP($C171,'Entries 1'!A:D,4,0))</f>
        <v/>
      </c>
    </row>
    <row r="172" spans="4:6">
      <c r="D172" s="26" t="str">
        <f>IF(C172="","",VLOOKUP($C172,'Entries 1'!A:D,2,0))</f>
        <v/>
      </c>
      <c r="E172" s="26" t="str">
        <f>IF(C172="","",VLOOKUP($C172,'Entries 1'!A:D,3,0))</f>
        <v/>
      </c>
      <c r="F172" s="26" t="str">
        <f>IF(C172="","",VLOOKUP($C172,'Entries 1'!A:D,4,0))</f>
        <v/>
      </c>
    </row>
    <row r="173" spans="4:6">
      <c r="D173" s="26" t="str">
        <f>IF(C173="","",VLOOKUP($C173,'Entries 1'!A:D,2,0))</f>
        <v/>
      </c>
      <c r="E173" s="26" t="str">
        <f>IF(C173="","",VLOOKUP($C173,'Entries 1'!A:D,3,0))</f>
        <v/>
      </c>
      <c r="F173" s="26" t="str">
        <f>IF(C173="","",VLOOKUP($C173,'Entries 1'!A:D,4,0))</f>
        <v/>
      </c>
    </row>
    <row r="174" spans="4:6">
      <c r="D174" s="26" t="str">
        <f>IF(C174="","",VLOOKUP($C174,'Entries 1'!A:D,2,0))</f>
        <v/>
      </c>
      <c r="E174" s="26" t="str">
        <f>IF(C174="","",VLOOKUP($C174,'Entries 1'!A:D,3,0))</f>
        <v/>
      </c>
      <c r="F174" s="26" t="str">
        <f>IF(C174="","",VLOOKUP($C174,'Entries 1'!A:D,4,0))</f>
        <v/>
      </c>
    </row>
    <row r="175" spans="4:6">
      <c r="D175" s="26" t="str">
        <f>IF(C175="","",VLOOKUP($C175,'Entries 1'!A:D,2,0))</f>
        <v/>
      </c>
      <c r="E175" s="26" t="str">
        <f>IF(C175="","",VLOOKUP($C175,'Entries 1'!A:D,3,0))</f>
        <v/>
      </c>
      <c r="F175" s="26" t="str">
        <f>IF(C175="","",VLOOKUP($C175,'Entries 1'!A:D,4,0))</f>
        <v/>
      </c>
    </row>
    <row r="176" spans="4:6">
      <c r="D176" s="26" t="str">
        <f>IF(C176="","",VLOOKUP($C176,'Entries 1'!A:D,2,0))</f>
        <v/>
      </c>
      <c r="E176" s="26" t="str">
        <f>IF(C176="","",VLOOKUP($C176,'Entries 1'!A:D,3,0))</f>
        <v/>
      </c>
      <c r="F176" s="26" t="str">
        <f>IF(C176="","",VLOOKUP($C176,'Entries 1'!A:D,4,0))</f>
        <v/>
      </c>
    </row>
    <row r="177" spans="4:6">
      <c r="D177" s="26" t="str">
        <f>IF(C177="","",VLOOKUP($C177,'Entries 1'!A:D,2,0))</f>
        <v/>
      </c>
      <c r="E177" s="26" t="str">
        <f>IF(C177="","",VLOOKUP($C177,'Entries 1'!A:D,3,0))</f>
        <v/>
      </c>
      <c r="F177" s="26" t="str">
        <f>IF(C177="","",VLOOKUP($C177,'Entries 1'!A:D,4,0))</f>
        <v/>
      </c>
    </row>
    <row r="178" spans="4:6">
      <c r="D178" s="26" t="str">
        <f>IF(C178="","",VLOOKUP($C178,'Entries 1'!A:D,2,0))</f>
        <v/>
      </c>
      <c r="E178" s="26" t="str">
        <f>IF(C178="","",VLOOKUP($C178,'Entries 1'!A:D,3,0))</f>
        <v/>
      </c>
      <c r="F178" s="26" t="str">
        <f>IF(C178="","",VLOOKUP($C178,'Entries 1'!A:D,4,0))</f>
        <v/>
      </c>
    </row>
    <row r="179" spans="4:6">
      <c r="D179" s="26" t="str">
        <f>IF(C179="","",VLOOKUP($C179,'Entries 1'!A:D,2,0))</f>
        <v/>
      </c>
      <c r="E179" s="26" t="str">
        <f>IF(C179="","",VLOOKUP($C179,'Entries 1'!A:D,3,0))</f>
        <v/>
      </c>
      <c r="F179" s="26" t="str">
        <f>IF(C179="","",VLOOKUP($C179,'Entries 1'!A:D,4,0))</f>
        <v/>
      </c>
    </row>
    <row r="180" spans="4:6">
      <c r="D180" s="26" t="str">
        <f>IF(C180="","",VLOOKUP($C180,'Entries 1'!A:D,2,0))</f>
        <v/>
      </c>
      <c r="E180" s="26" t="str">
        <f>IF(C180="","",VLOOKUP($C180,'Entries 1'!A:D,3,0))</f>
        <v/>
      </c>
      <c r="F180" s="26" t="str">
        <f>IF(C180="","",VLOOKUP($C180,'Entries 1'!A:D,4,0))</f>
        <v/>
      </c>
    </row>
    <row r="181" spans="4:6">
      <c r="D181" s="26" t="str">
        <f>IF(C181="","",VLOOKUP($C181,'Entries 1'!A:D,2,0))</f>
        <v/>
      </c>
      <c r="E181" s="26" t="str">
        <f>IF(C181="","",VLOOKUP($C181,'Entries 1'!A:D,3,0))</f>
        <v/>
      </c>
      <c r="F181" s="26" t="str">
        <f>IF(C181="","",VLOOKUP($C181,'Entries 1'!A:D,4,0))</f>
        <v/>
      </c>
    </row>
    <row r="182" spans="4:6">
      <c r="D182" s="26" t="str">
        <f>IF(C182="","",VLOOKUP($C182,'Entries 1'!A:D,2,0))</f>
        <v/>
      </c>
      <c r="E182" s="26" t="str">
        <f>IF(C182="","",VLOOKUP($C182,'Entries 1'!A:D,3,0))</f>
        <v/>
      </c>
      <c r="F182" s="26" t="str">
        <f>IF(C182="","",VLOOKUP($C182,'Entries 1'!A:D,4,0))</f>
        <v/>
      </c>
    </row>
    <row r="183" spans="4:6">
      <c r="D183" s="26" t="str">
        <f>IF(C183="","",VLOOKUP($C183,'Entries 1'!A:D,2,0))</f>
        <v/>
      </c>
      <c r="E183" s="26" t="str">
        <f>IF(C183="","",VLOOKUP($C183,'Entries 1'!A:D,3,0))</f>
        <v/>
      </c>
      <c r="F183" s="26" t="str">
        <f>IF(C183="","",VLOOKUP($C183,'Entries 1'!A:D,4,0))</f>
        <v/>
      </c>
    </row>
    <row r="184" spans="4:6">
      <c r="D184" s="26" t="str">
        <f>IF(C184="","",VLOOKUP($C184,'Entries 1'!A:D,2,0))</f>
        <v/>
      </c>
      <c r="E184" s="26" t="str">
        <f>IF(C184="","",VLOOKUP($C184,'Entries 1'!A:D,3,0))</f>
        <v/>
      </c>
      <c r="F184" s="26" t="str">
        <f>IF(C184="","",VLOOKUP($C184,'Entries 1'!A:D,4,0))</f>
        <v/>
      </c>
    </row>
    <row r="185" spans="4:6">
      <c r="D185" s="26" t="str">
        <f>IF(C185="","",VLOOKUP($C185,'Entries 1'!A:D,2,0))</f>
        <v/>
      </c>
      <c r="E185" s="26" t="str">
        <f>IF(C185="","",VLOOKUP($C185,'Entries 1'!A:D,3,0))</f>
        <v/>
      </c>
      <c r="F185" s="26" t="str">
        <f>IF(C185="","",VLOOKUP($C185,'Entries 1'!A:D,4,0))</f>
        <v/>
      </c>
    </row>
    <row r="186" spans="4:6">
      <c r="D186" s="26" t="str">
        <f>IF(C186="","",VLOOKUP($C186,'Entries 1'!A:D,2,0))</f>
        <v/>
      </c>
      <c r="E186" s="26" t="str">
        <f>IF(C186="","",VLOOKUP($C186,'Entries 1'!A:D,3,0))</f>
        <v/>
      </c>
      <c r="F186" s="26" t="str">
        <f>IF(C186="","",VLOOKUP($C186,'Entries 1'!A:D,4,0))</f>
        <v/>
      </c>
    </row>
    <row r="187" spans="4:6">
      <c r="D187" s="26" t="str">
        <f>IF(C187="","",VLOOKUP($C187,'Entries 1'!A:D,2,0))</f>
        <v/>
      </c>
      <c r="E187" s="26" t="str">
        <f>IF(C187="","",VLOOKUP($C187,'Entries 1'!A:D,3,0))</f>
        <v/>
      </c>
      <c r="F187" s="26" t="str">
        <f>IF(C187="","",VLOOKUP($C187,'Entries 1'!A:D,4,0))</f>
        <v/>
      </c>
    </row>
    <row r="188" spans="4:6">
      <c r="D188" s="26" t="str">
        <f>IF(C188="","",VLOOKUP($C188,'Entries 1'!A:D,2,0))</f>
        <v/>
      </c>
      <c r="E188" s="26" t="str">
        <f>IF(C188="","",VLOOKUP($C188,'Entries 1'!A:D,3,0))</f>
        <v/>
      </c>
      <c r="F188" s="26" t="str">
        <f>IF(C188="","",VLOOKUP($C188,'Entries 1'!A:D,4,0))</f>
        <v/>
      </c>
    </row>
    <row r="189" spans="4:6">
      <c r="D189" s="26" t="str">
        <f>IF(C189="","",VLOOKUP($C189,'Entries 1'!A:D,2,0))</f>
        <v/>
      </c>
      <c r="E189" s="26" t="str">
        <f>IF(C189="","",VLOOKUP($C189,'Entries 1'!A:D,3,0))</f>
        <v/>
      </c>
      <c r="F189" s="26" t="str">
        <f>IF(C189="","",VLOOKUP($C189,'Entries 1'!A:D,4,0))</f>
        <v/>
      </c>
    </row>
    <row r="190" spans="4:6">
      <c r="D190" s="26" t="str">
        <f>IF(C190="","",VLOOKUP($C190,'Entries 1'!A:D,2,0))</f>
        <v/>
      </c>
      <c r="E190" s="26" t="str">
        <f>IF(C190="","",VLOOKUP($C190,'Entries 1'!A:D,3,0))</f>
        <v/>
      </c>
      <c r="F190" s="26" t="str">
        <f>IF(C190="","",VLOOKUP($C190,'Entries 1'!A:D,4,0))</f>
        <v/>
      </c>
    </row>
    <row r="191" spans="4:6">
      <c r="D191" s="26" t="str">
        <f>IF(C191="","",VLOOKUP($C191,'Entries 1'!A:D,2,0))</f>
        <v/>
      </c>
      <c r="E191" s="26" t="str">
        <f>IF(C191="","",VLOOKUP($C191,'Entries 1'!A:D,3,0))</f>
        <v/>
      </c>
      <c r="F191" s="26" t="str">
        <f>IF(C191="","",VLOOKUP($C191,'Entries 1'!A:D,4,0))</f>
        <v/>
      </c>
    </row>
    <row r="192" spans="4:6">
      <c r="D192" s="26" t="str">
        <f>IF(C192="","",VLOOKUP($C192,'Entries 1'!A:D,2,0))</f>
        <v/>
      </c>
      <c r="E192" s="26" t="str">
        <f>IF(C192="","",VLOOKUP($C192,'Entries 1'!A:D,3,0))</f>
        <v/>
      </c>
      <c r="F192" s="26" t="str">
        <f>IF(C192="","",VLOOKUP($C192,'Entries 1'!A:D,4,0))</f>
        <v/>
      </c>
    </row>
    <row r="193" spans="4:6">
      <c r="D193" s="26" t="str">
        <f>IF(C193="","",VLOOKUP($C193,'Entries 1'!A:D,2,0))</f>
        <v/>
      </c>
      <c r="E193" s="26" t="str">
        <f>IF(C193="","",VLOOKUP($C193,'Entries 1'!A:D,3,0))</f>
        <v/>
      </c>
      <c r="F193" s="26" t="str">
        <f>IF(C193="","",VLOOKUP($C193,'Entries 1'!A:D,4,0))</f>
        <v/>
      </c>
    </row>
    <row r="194" spans="4:6">
      <c r="D194" s="26" t="str">
        <f>IF(C194="","",VLOOKUP($C194,'Entries 1'!A:D,2,0))</f>
        <v/>
      </c>
      <c r="E194" s="26" t="str">
        <f>IF(C194="","",VLOOKUP($C194,'Entries 1'!A:D,3,0))</f>
        <v/>
      </c>
      <c r="F194" s="26" t="str">
        <f>IF(C194="","",VLOOKUP($C194,'Entries 1'!A:D,4,0))</f>
        <v/>
      </c>
    </row>
    <row r="195" spans="4:6">
      <c r="D195" s="26" t="str">
        <f>IF(C195="","",VLOOKUP($C195,'Entries 1'!A:D,2,0))</f>
        <v/>
      </c>
      <c r="E195" s="26" t="str">
        <f>IF(C195="","",VLOOKUP($C195,'Entries 1'!A:D,3,0))</f>
        <v/>
      </c>
      <c r="F195" s="26" t="str">
        <f>IF(C195="","",VLOOKUP($C195,'Entries 1'!A:D,4,0))</f>
        <v/>
      </c>
    </row>
    <row r="196" spans="4:6">
      <c r="D196" s="26" t="str">
        <f>IF(C196="","",VLOOKUP($C196,'Entries 1'!A:D,2,0))</f>
        <v/>
      </c>
      <c r="E196" s="26" t="str">
        <f>IF(C196="","",VLOOKUP($C196,'Entries 1'!A:D,3,0))</f>
        <v/>
      </c>
      <c r="F196" s="26" t="str">
        <f>IF(C196="","",VLOOKUP($C196,'Entries 1'!A:D,4,0))</f>
        <v/>
      </c>
    </row>
    <row r="197" spans="4:6">
      <c r="D197" s="26" t="str">
        <f>IF(C197="","",VLOOKUP($C197,'Entries 1'!A:D,2,0))</f>
        <v/>
      </c>
      <c r="E197" s="26" t="str">
        <f>IF(C197="","",VLOOKUP($C197,'Entries 1'!A:D,3,0))</f>
        <v/>
      </c>
      <c r="F197" s="26" t="str">
        <f>IF(C197="","",VLOOKUP($C197,'Entries 1'!A:D,4,0))</f>
        <v/>
      </c>
    </row>
    <row r="198" spans="4:6">
      <c r="D198" s="26" t="str">
        <f>IF(C198="","",VLOOKUP($C198,'Entries 1'!A:D,2,0))</f>
        <v/>
      </c>
      <c r="E198" s="26" t="str">
        <f>IF(C198="","",VLOOKUP($C198,'Entries 1'!A:D,3,0))</f>
        <v/>
      </c>
      <c r="F198" s="26" t="str">
        <f>IF(C198="","",VLOOKUP($C198,'Entries 1'!A:D,4,0))</f>
        <v/>
      </c>
    </row>
    <row r="199" spans="4:6">
      <c r="D199" s="26" t="str">
        <f>IF(C199="","",VLOOKUP($C199,'Entries 1'!A:D,2,0))</f>
        <v/>
      </c>
      <c r="E199" s="26" t="str">
        <f>IF(C199="","",VLOOKUP($C199,'Entries 1'!A:D,3,0))</f>
        <v/>
      </c>
      <c r="F199" s="26" t="str">
        <f>IF(C199="","",VLOOKUP($C199,'Entries 1'!A:D,4,0))</f>
        <v/>
      </c>
    </row>
    <row r="200" spans="4:6">
      <c r="D200" s="26" t="str">
        <f>IF(C200="","",VLOOKUP($C200,'Entries 1'!A:D,2,0))</f>
        <v/>
      </c>
      <c r="E200" s="26" t="str">
        <f>IF(C200="","",VLOOKUP($C200,'Entries 1'!A:D,3,0))</f>
        <v/>
      </c>
      <c r="F200" s="26" t="str">
        <f>IF(C200="","",VLOOKUP($C200,'Entries 1'!A:D,4,0))</f>
        <v/>
      </c>
    </row>
    <row r="201" spans="4:6">
      <c r="D201" s="26" t="str">
        <f>IF(C201="","",VLOOKUP($C201,'Entries 1'!A:D,2,0))</f>
        <v/>
      </c>
      <c r="E201" s="26" t="str">
        <f>IF(C201="","",VLOOKUP($C201,'Entries 1'!A:D,3,0))</f>
        <v/>
      </c>
      <c r="F201" s="26" t="str">
        <f>IF(C201="","",VLOOKUP($C201,'Entries 1'!A:D,4,0))</f>
        <v/>
      </c>
    </row>
    <row r="202" spans="4:6">
      <c r="D202" s="26" t="str">
        <f>IF(C202="","",VLOOKUP($C202,'Entries 1'!A:D,2,0))</f>
        <v/>
      </c>
      <c r="E202" s="26" t="str">
        <f>IF(C202="","",VLOOKUP($C202,'Entries 1'!A:D,3,0))</f>
        <v/>
      </c>
      <c r="F202" s="26" t="str">
        <f>IF(C202="","",VLOOKUP($C202,'Entries 1'!A:D,4,0))</f>
        <v/>
      </c>
    </row>
    <row r="203" spans="4:6">
      <c r="D203" s="26" t="str">
        <f>IF(C203="","",VLOOKUP($C203,'Entries 1'!A:D,2,0))</f>
        <v/>
      </c>
      <c r="E203" s="26" t="str">
        <f>IF(C203="","",VLOOKUP($C203,'Entries 1'!A:D,3,0))</f>
        <v/>
      </c>
      <c r="F203" s="26" t="str">
        <f>IF(C203="","",VLOOKUP($C203,'Entries 1'!A:D,4,0))</f>
        <v/>
      </c>
    </row>
    <row r="204" spans="4:6">
      <c r="D204" s="26" t="str">
        <f>IF(C204="","",VLOOKUP($C204,'Entries 1'!A:D,2,0))</f>
        <v/>
      </c>
      <c r="E204" s="26" t="str">
        <f>IF(C204="","",VLOOKUP($C204,'Entries 1'!A:D,3,0))</f>
        <v/>
      </c>
      <c r="F204" s="26" t="str">
        <f>IF(C204="","",VLOOKUP($C204,'Entries 1'!A:D,4,0))</f>
        <v/>
      </c>
    </row>
    <row r="205" spans="4:6">
      <c r="D205" s="26" t="str">
        <f>IF(C205="","",VLOOKUP($C205,'Entries 1'!A:D,2,0))</f>
        <v/>
      </c>
      <c r="E205" s="26" t="str">
        <f>IF(C205="","",VLOOKUP($C205,'Entries 1'!A:D,3,0))</f>
        <v/>
      </c>
      <c r="F205" s="26" t="str">
        <f>IF(C205="","",VLOOKUP($C205,'Entries 1'!A:D,4,0))</f>
        <v/>
      </c>
    </row>
    <row r="206" spans="4:6">
      <c r="D206" s="26" t="str">
        <f>IF(C206="","",VLOOKUP($C206,'Entries 1'!A:D,2,0))</f>
        <v/>
      </c>
      <c r="E206" s="26" t="str">
        <f>IF(C206="","",VLOOKUP($C206,'Entries 1'!A:D,3,0))</f>
        <v/>
      </c>
      <c r="F206" s="26" t="str">
        <f>IF(C206="","",VLOOKUP($C206,'Entries 1'!A:D,4,0))</f>
        <v/>
      </c>
    </row>
    <row r="207" spans="4:6">
      <c r="D207" s="26" t="str">
        <f>IF(C207="","",VLOOKUP($C207,'Entries 1'!A:D,2,0))</f>
        <v/>
      </c>
      <c r="E207" s="26" t="str">
        <f>IF(C207="","",VLOOKUP($C207,'Entries 1'!A:D,3,0))</f>
        <v/>
      </c>
      <c r="F207" s="26" t="str">
        <f>IF(C207="","",VLOOKUP($C207,'Entries 1'!A:D,4,0))</f>
        <v/>
      </c>
    </row>
    <row r="208" spans="4:6">
      <c r="D208" s="26" t="str">
        <f>IF(C208="","",VLOOKUP($C208,'Entries 1'!A:D,2,0))</f>
        <v/>
      </c>
      <c r="E208" s="26" t="str">
        <f>IF(C208="","",VLOOKUP($C208,'Entries 1'!A:D,3,0))</f>
        <v/>
      </c>
      <c r="F208" s="26" t="str">
        <f>IF(C208="","",VLOOKUP($C208,'Entries 1'!A:D,4,0))</f>
        <v/>
      </c>
    </row>
    <row r="209" spans="4:6">
      <c r="D209" s="26" t="str">
        <f>IF(C209="","",VLOOKUP($C209,'Entries 1'!A:D,2,0))</f>
        <v/>
      </c>
      <c r="E209" s="26" t="str">
        <f>IF(C209="","",VLOOKUP($C209,'Entries 1'!A:D,3,0))</f>
        <v/>
      </c>
      <c r="F209" s="26" t="str">
        <f>IF(C209="","",VLOOKUP($C209,'Entries 1'!A:D,4,0))</f>
        <v/>
      </c>
    </row>
    <row r="210" spans="4:6">
      <c r="D210" s="26" t="str">
        <f>IF(C210="","",VLOOKUP($C210,'Entries 1'!A:D,2,0))</f>
        <v/>
      </c>
      <c r="E210" s="26" t="str">
        <f>IF(C210="","",VLOOKUP($C210,'Entries 1'!A:D,3,0))</f>
        <v/>
      </c>
      <c r="F210" s="26" t="str">
        <f>IF(C210="","",VLOOKUP($C210,'Entries 1'!A:D,4,0))</f>
        <v/>
      </c>
    </row>
    <row r="211" spans="4:6">
      <c r="D211" s="26" t="str">
        <f>IF(C211="","",VLOOKUP($C211,'Entries 1'!A:D,2,0))</f>
        <v/>
      </c>
      <c r="E211" s="26" t="str">
        <f>IF(C211="","",VLOOKUP($C211,'Entries 1'!A:D,3,0))</f>
        <v/>
      </c>
      <c r="F211" s="26" t="str">
        <f>IF(C211="","",VLOOKUP($C211,'Entries 1'!A:D,4,0))</f>
        <v/>
      </c>
    </row>
    <row r="212" spans="4:6">
      <c r="D212" s="26" t="str">
        <f>IF(C212="","",VLOOKUP($C212,'Entries 1'!A:D,2,0))</f>
        <v/>
      </c>
      <c r="E212" s="26" t="str">
        <f>IF(C212="","",VLOOKUP($C212,'Entries 1'!A:D,3,0))</f>
        <v/>
      </c>
      <c r="F212" s="26" t="str">
        <f>IF(C212="","",VLOOKUP($C212,'Entries 1'!A:D,4,0))</f>
        <v/>
      </c>
    </row>
    <row r="213" spans="4:6">
      <c r="D213" s="26" t="str">
        <f>IF(C213="","",VLOOKUP($C213,'Entries 1'!A:D,2,0))</f>
        <v/>
      </c>
      <c r="E213" s="26" t="str">
        <f>IF(C213="","",VLOOKUP($C213,'Entries 1'!A:D,3,0))</f>
        <v/>
      </c>
      <c r="F213" s="26" t="str">
        <f>IF(C213="","",VLOOKUP($C213,'Entries 1'!A:D,4,0))</f>
        <v/>
      </c>
    </row>
    <row r="214" spans="4:6">
      <c r="D214" s="26" t="str">
        <f>IF(C214="","",VLOOKUP($C214,'Entries 1'!A:D,2,0))</f>
        <v/>
      </c>
      <c r="E214" s="26" t="str">
        <f>IF(C214="","",VLOOKUP($C214,'Entries 1'!A:D,3,0))</f>
        <v/>
      </c>
      <c r="F214" s="26" t="str">
        <f>IF(C214="","",VLOOKUP($C214,'Entries 1'!A:D,4,0))</f>
        <v/>
      </c>
    </row>
    <row r="215" spans="4:6">
      <c r="D215" s="26" t="str">
        <f>IF(C215="","",VLOOKUP($C215,'Entries 1'!A:D,2,0))</f>
        <v/>
      </c>
      <c r="E215" s="26" t="str">
        <f>IF(C215="","",VLOOKUP($C215,'Entries 1'!A:D,3,0))</f>
        <v/>
      </c>
      <c r="F215" s="26" t="str">
        <f>IF(C215="","",VLOOKUP($C215,'Entries 1'!A:D,4,0))</f>
        <v/>
      </c>
    </row>
    <row r="216" spans="4:6">
      <c r="D216" s="26" t="str">
        <f>IF(C216="","",VLOOKUP($C216,'Entries 1'!A:D,2,0))</f>
        <v/>
      </c>
      <c r="E216" s="26" t="str">
        <f>IF(C216="","",VLOOKUP($C216,'Entries 1'!A:D,3,0))</f>
        <v/>
      </c>
      <c r="F216" s="26" t="str">
        <f>IF(C216="","",VLOOKUP($C216,'Entries 1'!A:D,4,0))</f>
        <v/>
      </c>
    </row>
    <row r="217" spans="4:6">
      <c r="D217" s="26" t="str">
        <f>IF(C217="","",VLOOKUP($C217,'Entries 1'!A:D,2,0))</f>
        <v/>
      </c>
      <c r="E217" s="26" t="str">
        <f>IF(C217="","",VLOOKUP($C217,'Entries 1'!A:D,3,0))</f>
        <v/>
      </c>
      <c r="F217" s="26" t="str">
        <f>IF(C217="","",VLOOKUP($C217,'Entries 1'!A:D,4,0))</f>
        <v/>
      </c>
    </row>
    <row r="218" spans="4:6">
      <c r="D218" s="26" t="str">
        <f>IF(C218="","",VLOOKUP($C218,'Entries 1'!A:D,2,0))</f>
        <v/>
      </c>
      <c r="E218" s="26" t="str">
        <f>IF(C218="","",VLOOKUP($C218,'Entries 1'!A:D,3,0))</f>
        <v/>
      </c>
      <c r="F218" s="26" t="str">
        <f>IF(C218="","",VLOOKUP($C218,'Entries 1'!A:D,4,0))</f>
        <v/>
      </c>
    </row>
    <row r="219" spans="4:6">
      <c r="D219" s="26" t="str">
        <f>IF(C219="","",VLOOKUP($C219,'Entries 1'!A:D,2,0))</f>
        <v/>
      </c>
      <c r="E219" s="26" t="str">
        <f>IF(C219="","",VLOOKUP($C219,'Entries 1'!A:D,3,0))</f>
        <v/>
      </c>
      <c r="F219" s="26" t="str">
        <f>IF(C219="","",VLOOKUP($C219,'Entries 1'!A:D,4,0))</f>
        <v/>
      </c>
    </row>
    <row r="220" spans="4:6">
      <c r="D220" s="26" t="str">
        <f>IF(C220="","",VLOOKUP($C220,'Entries 1'!A:D,2,0))</f>
        <v/>
      </c>
      <c r="E220" s="26" t="str">
        <f>IF(C220="","",VLOOKUP($C220,'Entries 1'!A:D,3,0))</f>
        <v/>
      </c>
      <c r="F220" s="26" t="str">
        <f>IF(C220="","",VLOOKUP($C220,'Entries 1'!A:D,4,0))</f>
        <v/>
      </c>
    </row>
    <row r="221" spans="4:6">
      <c r="D221" s="26" t="str">
        <f>IF(C221="","",VLOOKUP($C221,'Entries 1'!A:D,2,0))</f>
        <v/>
      </c>
      <c r="E221" s="26" t="str">
        <f>IF(C221="","",VLOOKUP($C221,'Entries 1'!A:D,3,0))</f>
        <v/>
      </c>
      <c r="F221" s="26" t="str">
        <f>IF(C221="","",VLOOKUP($C221,'Entries 1'!A:D,4,0))</f>
        <v/>
      </c>
    </row>
    <row r="222" spans="4:6">
      <c r="D222" s="26" t="str">
        <f>IF(C222="","",VLOOKUP($C222,'Entries 1'!A:D,2,0))</f>
        <v/>
      </c>
      <c r="E222" s="26" t="str">
        <f>IF(C222="","",VLOOKUP($C222,'Entries 1'!A:D,3,0))</f>
        <v/>
      </c>
      <c r="F222" s="26" t="str">
        <f>IF(C222="","",VLOOKUP($C222,'Entries 1'!A:D,4,0))</f>
        <v/>
      </c>
    </row>
    <row r="223" spans="4:6">
      <c r="D223" s="26" t="str">
        <f>IF(C223="","",VLOOKUP($C223,'Entries 1'!A:D,2,0))</f>
        <v/>
      </c>
      <c r="E223" s="26" t="str">
        <f>IF(C223="","",VLOOKUP($C223,'Entries 1'!A:D,3,0))</f>
        <v/>
      </c>
      <c r="F223" s="26" t="str">
        <f>IF(C223="","",VLOOKUP($C223,'Entries 1'!A:D,4,0))</f>
        <v/>
      </c>
    </row>
    <row r="224" spans="4:6">
      <c r="D224" s="26" t="str">
        <f>IF(C224="","",VLOOKUP($C224,'Entries 1'!A:D,2,0))</f>
        <v/>
      </c>
      <c r="E224" s="26" t="str">
        <f>IF(C224="","",VLOOKUP($C224,'Entries 1'!A:D,3,0))</f>
        <v/>
      </c>
      <c r="F224" s="26" t="str">
        <f>IF(C224="","",VLOOKUP($C224,'Entries 1'!A:D,4,0))</f>
        <v/>
      </c>
    </row>
    <row r="225" spans="4:6">
      <c r="D225" s="26" t="str">
        <f>IF(C225="","",VLOOKUP($C225,'Entries 1'!A:D,2,0))</f>
        <v/>
      </c>
      <c r="E225" s="26" t="str">
        <f>IF(C225="","",VLOOKUP($C225,'Entries 1'!A:D,3,0))</f>
        <v/>
      </c>
      <c r="F225" s="26" t="str">
        <f>IF(C225="","",VLOOKUP($C225,'Entries 1'!A:D,4,0))</f>
        <v/>
      </c>
    </row>
    <row r="226" spans="4:6">
      <c r="D226" s="26" t="str">
        <f>IF(C226="","",VLOOKUP($C226,'Entries 1'!A:D,2,0))</f>
        <v/>
      </c>
      <c r="E226" s="26" t="str">
        <f>IF(C226="","",VLOOKUP($C226,'Entries 1'!A:D,3,0))</f>
        <v/>
      </c>
      <c r="F226" s="26" t="str">
        <f>IF(C226="","",VLOOKUP($C226,'Entries 1'!A:D,4,0))</f>
        <v/>
      </c>
    </row>
    <row r="227" spans="4:6">
      <c r="D227" s="26" t="str">
        <f>IF(C227="","",VLOOKUP($C227,'Entries 1'!A:D,2,0))</f>
        <v/>
      </c>
      <c r="E227" s="26" t="str">
        <f>IF(C227="","",VLOOKUP($C227,'Entries 1'!A:D,3,0))</f>
        <v/>
      </c>
      <c r="F227" s="26" t="str">
        <f>IF(C227="","",VLOOKUP($C227,'Entries 1'!A:D,4,0))</f>
        <v/>
      </c>
    </row>
    <row r="228" spans="4:6">
      <c r="D228" s="26" t="str">
        <f>IF(C228="","",VLOOKUP($C228,'Entries 1'!A:D,2,0))</f>
        <v/>
      </c>
      <c r="E228" s="26" t="str">
        <f>IF(C228="","",VLOOKUP($C228,'Entries 1'!A:D,3,0))</f>
        <v/>
      </c>
      <c r="F228" s="26" t="str">
        <f>IF(C228="","",VLOOKUP($C228,'Entries 1'!A:D,4,0))</f>
        <v/>
      </c>
    </row>
    <row r="229" spans="4:6">
      <c r="D229" s="26" t="str">
        <f>IF(C229="","",VLOOKUP($C229,'Entries 1'!A:D,2,0))</f>
        <v/>
      </c>
      <c r="E229" s="26" t="str">
        <f>IF(C229="","",VLOOKUP($C229,'Entries 1'!A:D,3,0))</f>
        <v/>
      </c>
      <c r="F229" s="26" t="str">
        <f>IF(C229="","",VLOOKUP($C229,'Entries 1'!A:D,4,0))</f>
        <v/>
      </c>
    </row>
    <row r="230" spans="4:6">
      <c r="D230" s="26" t="str">
        <f>IF(C230="","",VLOOKUP($C230,'Entries 1'!A:D,2,0))</f>
        <v/>
      </c>
      <c r="E230" s="26" t="str">
        <f>IF(C230="","",VLOOKUP($C230,'Entries 1'!A:D,3,0))</f>
        <v/>
      </c>
      <c r="F230" s="26" t="str">
        <f>IF(C230="","",VLOOKUP($C230,'Entries 1'!A:D,4,0))</f>
        <v/>
      </c>
    </row>
    <row r="231" spans="4:6">
      <c r="D231" s="26" t="str">
        <f>IF(C231="","",VLOOKUP($C231,'Entries 1'!A:D,2,0))</f>
        <v/>
      </c>
      <c r="E231" s="26" t="str">
        <f>IF(C231="","",VLOOKUP($C231,'Entries 1'!A:D,3,0))</f>
        <v/>
      </c>
      <c r="F231" s="26" t="str">
        <f>IF(C231="","",VLOOKUP($C231,'Entries 1'!A:D,4,0))</f>
        <v/>
      </c>
    </row>
    <row r="232" spans="4:6">
      <c r="D232" s="26" t="str">
        <f>IF(C232="","",VLOOKUP($C232,'Entries 1'!A:D,2,0))</f>
        <v/>
      </c>
      <c r="E232" s="26" t="str">
        <f>IF(C232="","",VLOOKUP($C232,'Entries 1'!A:D,3,0))</f>
        <v/>
      </c>
      <c r="F232" s="26" t="str">
        <f>IF(C232="","",VLOOKUP($C232,'Entries 1'!A:D,4,0))</f>
        <v/>
      </c>
    </row>
    <row r="233" spans="4:6">
      <c r="D233" s="26" t="str">
        <f>IF(C233="","",VLOOKUP($C233,'Entries 1'!A:D,2,0))</f>
        <v/>
      </c>
      <c r="E233" s="26" t="str">
        <f>IF(C233="","",VLOOKUP($C233,'Entries 1'!A:D,3,0))</f>
        <v/>
      </c>
      <c r="F233" s="26" t="str">
        <f>IF(C233="","",VLOOKUP($C233,'Entries 1'!A:D,4,0))</f>
        <v/>
      </c>
    </row>
    <row r="234" spans="4:6">
      <c r="D234" s="26" t="str">
        <f>IF(C234="","",VLOOKUP($C234,'Entries 1'!A:D,2,0))</f>
        <v/>
      </c>
      <c r="E234" s="26" t="str">
        <f>IF(C234="","",VLOOKUP($C234,'Entries 1'!A:D,3,0))</f>
        <v/>
      </c>
      <c r="F234" s="26" t="str">
        <f>IF(C234="","",VLOOKUP($C234,'Entries 1'!A:D,4,0))</f>
        <v/>
      </c>
    </row>
    <row r="235" spans="4:6">
      <c r="D235" s="26" t="str">
        <f>IF(C235="","",VLOOKUP($C235,'Entries 1'!A:D,2,0))</f>
        <v/>
      </c>
      <c r="E235" s="26" t="str">
        <f>IF(C235="","",VLOOKUP($C235,'Entries 1'!A:D,3,0))</f>
        <v/>
      </c>
      <c r="F235" s="26" t="str">
        <f>IF(C235="","",VLOOKUP($C235,'Entries 1'!A:D,4,0))</f>
        <v/>
      </c>
    </row>
    <row r="236" spans="4:6">
      <c r="D236" s="26" t="str">
        <f>IF(C236="","",VLOOKUP($C236,'Entries 1'!A:D,2,0))</f>
        <v/>
      </c>
      <c r="E236" s="26" t="str">
        <f>IF(C236="","",VLOOKUP($C236,'Entries 1'!A:D,3,0))</f>
        <v/>
      </c>
      <c r="F236" s="26" t="str">
        <f>IF(C236="","",VLOOKUP($C236,'Entries 1'!A:D,4,0))</f>
        <v/>
      </c>
    </row>
    <row r="237" spans="4:6">
      <c r="D237" s="26" t="str">
        <f>IF(C237="","",VLOOKUP($C237,'Entries 1'!A:D,2,0))</f>
        <v/>
      </c>
      <c r="E237" s="26" t="str">
        <f>IF(C237="","",VLOOKUP($C237,'Entries 1'!A:D,3,0))</f>
        <v/>
      </c>
      <c r="F237" s="26" t="str">
        <f>IF(C237="","",VLOOKUP($C237,'Entries 1'!A:D,4,0))</f>
        <v/>
      </c>
    </row>
    <row r="238" spans="4:6">
      <c r="D238" s="26" t="str">
        <f>IF(C238="","",VLOOKUP($C238,'Entries 1'!A:D,2,0))</f>
        <v/>
      </c>
      <c r="E238" s="26" t="str">
        <f>IF(C238="","",VLOOKUP($C238,'Entries 1'!A:D,3,0))</f>
        <v/>
      </c>
      <c r="F238" s="26" t="str">
        <f>IF(C238="","",VLOOKUP($C238,'Entries 1'!A:D,4,0))</f>
        <v/>
      </c>
    </row>
    <row r="239" spans="4:6">
      <c r="D239" s="26" t="str">
        <f>IF(C239="","",VLOOKUP($C239,'Entries 1'!A:D,2,0))</f>
        <v/>
      </c>
      <c r="E239" s="26" t="str">
        <f>IF(C239="","",VLOOKUP($C239,'Entries 1'!A:D,3,0))</f>
        <v/>
      </c>
      <c r="F239" s="26" t="str">
        <f>IF(C239="","",VLOOKUP($C239,'Entries 1'!A:D,4,0))</f>
        <v/>
      </c>
    </row>
    <row r="240" spans="4:6">
      <c r="D240" s="26" t="str">
        <f>IF(C240="","",VLOOKUP($C240,'Entries 1'!A:D,2,0))</f>
        <v/>
      </c>
      <c r="E240" s="26" t="str">
        <f>IF(C240="","",VLOOKUP($C240,'Entries 1'!A:D,3,0))</f>
        <v/>
      </c>
      <c r="F240" s="26" t="str">
        <f>IF(C240="","",VLOOKUP($C240,'Entries 1'!A:D,4,0))</f>
        <v/>
      </c>
    </row>
    <row r="241" spans="4:6">
      <c r="D241" s="26" t="str">
        <f>IF(C241="","",VLOOKUP($C241,'Entries 1'!A:D,2,0))</f>
        <v/>
      </c>
      <c r="E241" s="26" t="str">
        <f>IF(C241="","",VLOOKUP($C241,'Entries 1'!A:D,3,0))</f>
        <v/>
      </c>
      <c r="F241" s="26" t="str">
        <f>IF(C241="","",VLOOKUP($C241,'Entries 1'!A:D,4,0))</f>
        <v/>
      </c>
    </row>
    <row r="242" spans="4:6">
      <c r="D242" s="26" t="str">
        <f>IF(C242="","",VLOOKUP($C242,'Entries 1'!A:D,2,0))</f>
        <v/>
      </c>
      <c r="E242" s="26" t="str">
        <f>IF(C242="","",VLOOKUP($C242,'Entries 1'!A:D,3,0))</f>
        <v/>
      </c>
      <c r="F242" s="26" t="str">
        <f>IF(C242="","",VLOOKUP($C242,'Entries 1'!A:D,4,0))</f>
        <v/>
      </c>
    </row>
    <row r="243" spans="4:6">
      <c r="D243" s="26" t="str">
        <f>IF(C243="","",VLOOKUP($C243,'Entries 1'!A:D,2,0))</f>
        <v/>
      </c>
      <c r="E243" s="26" t="str">
        <f>IF(C243="","",VLOOKUP($C243,'Entries 1'!A:D,3,0))</f>
        <v/>
      </c>
      <c r="F243" s="26" t="str">
        <f>IF(C243="","",VLOOKUP($C243,'Entries 1'!A:D,4,0))</f>
        <v/>
      </c>
    </row>
    <row r="244" spans="4:6">
      <c r="D244" s="26" t="str">
        <f>IF(C244="","",VLOOKUP($C244,'Entries 1'!A:D,2,0))</f>
        <v/>
      </c>
      <c r="E244" s="26" t="str">
        <f>IF(C244="","",VLOOKUP($C244,'Entries 1'!A:D,3,0))</f>
        <v/>
      </c>
      <c r="F244" s="26" t="str">
        <f>IF(C244="","",VLOOKUP($C244,'Entries 1'!A:D,4,0))</f>
        <v/>
      </c>
    </row>
    <row r="245" spans="4:6">
      <c r="D245" s="26" t="str">
        <f>IF(C245="","",VLOOKUP($C245,'Entries 1'!A:D,2,0))</f>
        <v/>
      </c>
      <c r="E245" s="26" t="str">
        <f>IF(C245="","",VLOOKUP($C245,'Entries 1'!A:D,3,0))</f>
        <v/>
      </c>
      <c r="F245" s="26" t="str">
        <f>IF(C245="","",VLOOKUP($C245,'Entries 1'!A:D,4,0))</f>
        <v/>
      </c>
    </row>
    <row r="246" spans="4:6">
      <c r="D246" s="26" t="str">
        <f>IF(C246="","",VLOOKUP($C246,'Entries 1'!A:D,2,0))</f>
        <v/>
      </c>
      <c r="E246" s="26" t="str">
        <f>IF(C246="","",VLOOKUP($C246,'Entries 1'!A:D,3,0))</f>
        <v/>
      </c>
      <c r="F246" s="26" t="str">
        <f>IF(C246="","",VLOOKUP($C246,'Entries 1'!A:D,4,0))</f>
        <v/>
      </c>
    </row>
    <row r="247" spans="4:6">
      <c r="D247" s="26" t="str">
        <f>IF(C247="","",VLOOKUP($C247,'Entries 1'!A:D,2,0))</f>
        <v/>
      </c>
      <c r="E247" s="26" t="str">
        <f>IF(C247="","",VLOOKUP($C247,'Entries 1'!A:D,3,0))</f>
        <v/>
      </c>
      <c r="F247" s="26" t="str">
        <f>IF(C247="","",VLOOKUP($C247,'Entries 1'!A:D,4,0))</f>
        <v/>
      </c>
    </row>
    <row r="248" spans="4:6">
      <c r="D248" s="26" t="str">
        <f>IF(C248="","",VLOOKUP($C248,'Entries 1'!A:D,2,0))</f>
        <v/>
      </c>
      <c r="E248" s="26" t="str">
        <f>IF(C248="","",VLOOKUP($C248,'Entries 1'!A:D,3,0))</f>
        <v/>
      </c>
      <c r="F248" s="26" t="str">
        <f>IF(C248="","",VLOOKUP($C248,'Entries 1'!A:D,4,0))</f>
        <v/>
      </c>
    </row>
    <row r="249" spans="4:6">
      <c r="D249" s="26" t="str">
        <f>IF(C249="","",VLOOKUP($C249,'Entries 1'!A:D,2,0))</f>
        <v/>
      </c>
      <c r="E249" s="26" t="str">
        <f>IF(C249="","",VLOOKUP($C249,'Entries 1'!A:D,3,0))</f>
        <v/>
      </c>
      <c r="F249" s="26" t="str">
        <f>IF(C249="","",VLOOKUP($C249,'Entries 1'!A:D,4,0))</f>
        <v/>
      </c>
    </row>
    <row r="250" spans="4:6">
      <c r="D250" s="26" t="str">
        <f>IF(C250="","",VLOOKUP($C250,'Entries 1'!A:D,2,0))</f>
        <v/>
      </c>
      <c r="E250" s="26" t="str">
        <f>IF(C250="","",VLOOKUP($C250,'Entries 1'!A:D,3,0))</f>
        <v/>
      </c>
      <c r="F250" s="26" t="str">
        <f>IF(C250="","",VLOOKUP($C250,'Entries 1'!A:D,4,0))</f>
        <v/>
      </c>
    </row>
    <row r="251" spans="4:6">
      <c r="D251" s="26" t="str">
        <f>IF(C251="","",VLOOKUP($C251,'Entries 1'!A:D,2,0))</f>
        <v/>
      </c>
      <c r="E251" s="26" t="str">
        <f>IF(C251="","",VLOOKUP($C251,'Entries 1'!A:D,3,0))</f>
        <v/>
      </c>
      <c r="F251" s="26" t="str">
        <f>IF(C251="","",VLOOKUP($C251,'Entries 1'!A:D,4,0))</f>
        <v/>
      </c>
    </row>
    <row r="252" spans="4:6">
      <c r="D252" s="26" t="str">
        <f>IF(C252="","",VLOOKUP($C252,'Entries 1'!A:D,2,0))</f>
        <v/>
      </c>
      <c r="E252" s="26" t="str">
        <f>IF(C252="","",VLOOKUP($C252,'Entries 1'!A:D,3,0))</f>
        <v/>
      </c>
      <c r="F252" s="26" t="str">
        <f>IF(C252="","",VLOOKUP($C252,'Entries 1'!A:D,4,0))</f>
        <v/>
      </c>
    </row>
    <row r="253" spans="4:6">
      <c r="D253" s="26" t="str">
        <f>IF(C253="","",VLOOKUP($C253,'Entries 1'!A:D,2,0))</f>
        <v/>
      </c>
      <c r="E253" s="26" t="str">
        <f>IF(C253="","",VLOOKUP($C253,'Entries 1'!A:D,3,0))</f>
        <v/>
      </c>
      <c r="F253" s="26" t="str">
        <f>IF(C253="","",VLOOKUP($C253,'Entries 1'!A:D,4,0))</f>
        <v/>
      </c>
    </row>
    <row r="254" spans="4:6">
      <c r="D254" s="26" t="str">
        <f>IF(C254="","",VLOOKUP($C254,'Entries 1'!A:D,2,0))</f>
        <v/>
      </c>
      <c r="E254" s="26" t="str">
        <f>IF(C254="","",VLOOKUP($C254,'Entries 1'!A:D,3,0))</f>
        <v/>
      </c>
      <c r="F254" s="26" t="str">
        <f>IF(C254="","",VLOOKUP($C254,'Entries 1'!A:D,4,0))</f>
        <v/>
      </c>
    </row>
    <row r="255" spans="4:6">
      <c r="D255" s="26" t="str">
        <f>IF(C255="","",VLOOKUP($C255,'Entries 1'!A:D,2,0))</f>
        <v/>
      </c>
      <c r="E255" s="26" t="str">
        <f>IF(C255="","",VLOOKUP($C255,'Entries 1'!A:D,3,0))</f>
        <v/>
      </c>
      <c r="F255" s="26" t="str">
        <f>IF(C255="","",VLOOKUP($C255,'Entries 1'!A:D,4,0))</f>
        <v/>
      </c>
    </row>
    <row r="256" spans="4:6">
      <c r="D256" s="26" t="str">
        <f>IF(C256="","",VLOOKUP($C256,'Entries 1'!A:D,2,0))</f>
        <v/>
      </c>
      <c r="E256" s="26" t="str">
        <f>IF(C256="","",VLOOKUP($C256,'Entries 1'!A:D,3,0))</f>
        <v/>
      </c>
      <c r="F256" s="26" t="str">
        <f>IF(C256="","",VLOOKUP($C256,'Entries 1'!A:D,4,0))</f>
        <v/>
      </c>
    </row>
    <row r="257" spans="4:6">
      <c r="D257" s="26" t="str">
        <f>IF(C257="","",VLOOKUP($C257,'Entries 1'!A:D,2,0))</f>
        <v/>
      </c>
      <c r="E257" s="26" t="str">
        <f>IF(C257="","",VLOOKUP($C257,'Entries 1'!A:D,3,0))</f>
        <v/>
      </c>
      <c r="F257" s="26" t="str">
        <f>IF(C257="","",VLOOKUP($C257,'Entries 1'!A:D,4,0))</f>
        <v/>
      </c>
    </row>
    <row r="258" spans="4:6">
      <c r="D258" s="26" t="str">
        <f>IF(C258="","",VLOOKUP($C258,'Entries 1'!A:D,2,0))</f>
        <v/>
      </c>
      <c r="E258" s="26" t="str">
        <f>IF(C258="","",VLOOKUP($C258,'Entries 1'!A:D,3,0))</f>
        <v/>
      </c>
      <c r="F258" s="26" t="str">
        <f>IF(C258="","",VLOOKUP($C258,'Entries 1'!A:D,4,0))</f>
        <v/>
      </c>
    </row>
    <row r="259" spans="4:6">
      <c r="D259" s="26" t="str">
        <f>IF(C259="","",VLOOKUP($C259,'Entries 1'!A:D,2,0))</f>
        <v/>
      </c>
      <c r="E259" s="26" t="str">
        <f>IF(C259="","",VLOOKUP($C259,'Entries 1'!A:D,3,0))</f>
        <v/>
      </c>
      <c r="F259" s="26" t="str">
        <f>IF(C259="","",VLOOKUP($C259,'Entries 1'!A:D,4,0))</f>
        <v/>
      </c>
    </row>
    <row r="260" spans="4:6">
      <c r="D260" s="26" t="str">
        <f>IF(C260="","",VLOOKUP($C260,'Entries 1'!A:D,2,0))</f>
        <v/>
      </c>
      <c r="E260" s="26" t="str">
        <f>IF(C260="","",VLOOKUP($C260,'Entries 1'!A:D,3,0))</f>
        <v/>
      </c>
      <c r="F260" s="26" t="str">
        <f>IF(C260="","",VLOOKUP($C260,'Entries 1'!A:D,4,0))</f>
        <v/>
      </c>
    </row>
    <row r="261" spans="4:6">
      <c r="D261" s="26" t="str">
        <f>IF(C261="","",VLOOKUP($C261,'Entries 1'!A:D,2,0))</f>
        <v/>
      </c>
      <c r="E261" s="26" t="str">
        <f>IF(C261="","",VLOOKUP($C261,'Entries 1'!A:D,3,0))</f>
        <v/>
      </c>
      <c r="F261" s="26" t="str">
        <f>IF(C261="","",VLOOKUP($C261,'Entries 1'!A:D,4,0))</f>
        <v/>
      </c>
    </row>
    <row r="262" spans="4:6">
      <c r="D262" s="26" t="str">
        <f>IF(C262="","",VLOOKUP($C262,'Entries 1'!A:D,2,0))</f>
        <v/>
      </c>
      <c r="E262" s="26" t="str">
        <f>IF(C262="","",VLOOKUP($C262,'Entries 1'!A:D,3,0))</f>
        <v/>
      </c>
      <c r="F262" s="26" t="str">
        <f>IF(C262="","",VLOOKUP($C262,'Entries 1'!A:D,4,0))</f>
        <v/>
      </c>
    </row>
    <row r="263" spans="4:6">
      <c r="D263" s="26" t="str">
        <f>IF(C263="","",VLOOKUP($C263,'Entries 1'!A:D,2,0))</f>
        <v/>
      </c>
      <c r="E263" s="26" t="str">
        <f>IF(C263="","",VLOOKUP($C263,'Entries 1'!A:D,3,0))</f>
        <v/>
      </c>
      <c r="F263" s="26" t="str">
        <f>IF(C263="","",VLOOKUP($C263,'Entries 1'!A:D,4,0))</f>
        <v/>
      </c>
    </row>
    <row r="264" spans="4:6">
      <c r="D264" s="26" t="str">
        <f>IF(C264="","",VLOOKUP($C264,'Entries 1'!A:D,2,0))</f>
        <v/>
      </c>
      <c r="E264" s="26" t="str">
        <f>IF(C264="","",VLOOKUP($C264,'Entries 1'!A:D,3,0))</f>
        <v/>
      </c>
      <c r="F264" s="26" t="str">
        <f>IF(C264="","",VLOOKUP($C264,'Entries 1'!A:D,4,0))</f>
        <v/>
      </c>
    </row>
    <row r="265" spans="4:6">
      <c r="D265" s="26" t="str">
        <f>IF(C265="","",VLOOKUP($C265,'Entries 1'!A:D,2,0))</f>
        <v/>
      </c>
      <c r="E265" s="26" t="str">
        <f>IF(C265="","",VLOOKUP($C265,'Entries 1'!A:D,3,0))</f>
        <v/>
      </c>
      <c r="F265" s="26" t="str">
        <f>IF(C265="","",VLOOKUP($C265,'Entries 1'!A:D,4,0))</f>
        <v/>
      </c>
    </row>
    <row r="266" spans="4:6">
      <c r="D266" s="26" t="str">
        <f>IF(C266="","",VLOOKUP($C266,'Entries 1'!A:D,2,0))</f>
        <v/>
      </c>
      <c r="E266" s="26" t="str">
        <f>IF(C266="","",VLOOKUP($C266,'Entries 1'!A:D,3,0))</f>
        <v/>
      </c>
      <c r="F266" s="26" t="str">
        <f>IF(C266="","",VLOOKUP($C266,'Entries 1'!A:D,4,0))</f>
        <v/>
      </c>
    </row>
    <row r="267" spans="4:6">
      <c r="D267" s="26" t="str">
        <f>IF(C267="","",VLOOKUP($C267,'Entries 1'!A:D,2,0))</f>
        <v/>
      </c>
      <c r="E267" s="26" t="str">
        <f>IF(C267="","",VLOOKUP($C267,'Entries 1'!A:D,3,0))</f>
        <v/>
      </c>
      <c r="F267" s="26" t="str">
        <f>IF(C267="","",VLOOKUP($C267,'Entries 1'!A:D,4,0))</f>
        <v/>
      </c>
    </row>
    <row r="268" spans="4:6">
      <c r="D268" s="26" t="str">
        <f>IF(C268="","",VLOOKUP($C268,'Entries 1'!A:D,2,0))</f>
        <v/>
      </c>
      <c r="E268" s="26" t="str">
        <f>IF(C268="","",VLOOKUP($C268,'Entries 1'!A:D,3,0))</f>
        <v/>
      </c>
      <c r="F268" s="26" t="str">
        <f>IF(C268="","",VLOOKUP($C268,'Entries 1'!A:D,4,0))</f>
        <v/>
      </c>
    </row>
    <row r="269" spans="4:6">
      <c r="D269" s="26" t="str">
        <f>IF(C269="","",VLOOKUP($C269,'Entries 1'!A:D,2,0))</f>
        <v/>
      </c>
      <c r="E269" s="26" t="str">
        <f>IF(C269="","",VLOOKUP($C269,'Entries 1'!A:D,3,0))</f>
        <v/>
      </c>
      <c r="F269" s="26" t="str">
        <f>IF(C269="","",VLOOKUP($C269,'Entries 1'!A:D,4,0))</f>
        <v/>
      </c>
    </row>
    <row r="270" spans="4:6">
      <c r="D270" s="26" t="str">
        <f>IF(C270="","",VLOOKUP($C270,'Entries 1'!A:D,2,0))</f>
        <v/>
      </c>
      <c r="E270" s="26" t="str">
        <f>IF(C270="","",VLOOKUP($C270,'Entries 1'!A:D,3,0))</f>
        <v/>
      </c>
      <c r="F270" s="26" t="str">
        <f>IF(C270="","",VLOOKUP($C270,'Entries 1'!A:D,4,0))</f>
        <v/>
      </c>
    </row>
    <row r="271" spans="4:6">
      <c r="D271" s="26" t="str">
        <f>IF(C271="","",VLOOKUP($C271,'Entries 1'!A:D,2,0))</f>
        <v/>
      </c>
      <c r="E271" s="26" t="str">
        <f>IF(C271="","",VLOOKUP($C271,'Entries 1'!A:D,3,0))</f>
        <v/>
      </c>
      <c r="F271" s="26" t="str">
        <f>IF(C271="","",VLOOKUP($C271,'Entries 1'!A:D,4,0))</f>
        <v/>
      </c>
    </row>
    <row r="272" spans="4:6">
      <c r="D272" s="26" t="str">
        <f>IF(C272="","",VLOOKUP($C272,'Entries 1'!A:D,2,0))</f>
        <v/>
      </c>
      <c r="E272" s="26" t="str">
        <f>IF(C272="","",VLOOKUP($C272,'Entries 1'!A:D,3,0))</f>
        <v/>
      </c>
      <c r="F272" s="26" t="str">
        <f>IF(C272="","",VLOOKUP($C272,'Entries 1'!A:D,4,0))</f>
        <v/>
      </c>
    </row>
    <row r="273" spans="4:6">
      <c r="D273" s="26" t="str">
        <f>IF(C273="","",VLOOKUP($C273,'Entries 1'!A:D,2,0))</f>
        <v/>
      </c>
      <c r="E273" s="26" t="str">
        <f>IF(C273="","",VLOOKUP($C273,'Entries 1'!A:D,3,0))</f>
        <v/>
      </c>
      <c r="F273" s="26" t="str">
        <f>IF(C273="","",VLOOKUP($C273,'Entries 1'!A:D,4,0))</f>
        <v/>
      </c>
    </row>
    <row r="274" spans="4:6">
      <c r="D274" s="26" t="str">
        <f>IF(C274="","",VLOOKUP($C274,'Entries 1'!A:D,2,0))</f>
        <v/>
      </c>
      <c r="E274" s="26" t="str">
        <f>IF(C274="","",VLOOKUP($C274,'Entries 1'!A:D,3,0))</f>
        <v/>
      </c>
      <c r="F274" s="26" t="str">
        <f>IF(C274="","",VLOOKUP($C274,'Entries 1'!A:D,4,0))</f>
        <v/>
      </c>
    </row>
    <row r="275" spans="4:6">
      <c r="D275" s="26" t="str">
        <f>IF(C275="","",VLOOKUP($C275,'Entries 1'!A:D,2,0))</f>
        <v/>
      </c>
      <c r="E275" s="26" t="str">
        <f>IF(C275="","",VLOOKUP($C275,'Entries 1'!A:D,3,0))</f>
        <v/>
      </c>
      <c r="F275" s="26" t="str">
        <f>IF(C275="","",VLOOKUP($C275,'Entries 1'!A:D,4,0))</f>
        <v/>
      </c>
    </row>
    <row r="276" spans="4:6">
      <c r="D276" s="26" t="str">
        <f>IF(C276="","",VLOOKUP($C276,'Entries 1'!A:D,2,0))</f>
        <v/>
      </c>
      <c r="E276" s="26" t="str">
        <f>IF(C276="","",VLOOKUP($C276,'Entries 1'!A:D,3,0))</f>
        <v/>
      </c>
      <c r="F276" s="26" t="str">
        <f>IF(C276="","",VLOOKUP($C276,'Entries 1'!A:D,4,0))</f>
        <v/>
      </c>
    </row>
    <row r="277" spans="4:6">
      <c r="D277" s="26" t="str">
        <f>IF(C277="","",VLOOKUP($C277,'Entries 1'!A:D,2,0))</f>
        <v/>
      </c>
      <c r="E277" s="26" t="str">
        <f>IF(C277="","",VLOOKUP($C277,'Entries 1'!A:D,3,0))</f>
        <v/>
      </c>
      <c r="F277" s="26" t="str">
        <f>IF(C277="","",VLOOKUP($C277,'Entries 1'!A:D,4,0))</f>
        <v/>
      </c>
    </row>
    <row r="278" spans="4:6">
      <c r="D278" s="26" t="str">
        <f>IF(C278="","",VLOOKUP($C278,'Entries 1'!A:D,2,0))</f>
        <v/>
      </c>
      <c r="E278" s="26" t="str">
        <f>IF(C278="","",VLOOKUP($C278,'Entries 1'!A:D,3,0))</f>
        <v/>
      </c>
      <c r="F278" s="26" t="str">
        <f>IF(C278="","",VLOOKUP($C278,'Entries 1'!A:D,4,0))</f>
        <v/>
      </c>
    </row>
    <row r="279" spans="4:6">
      <c r="D279" s="26" t="str">
        <f>IF(C279="","",VLOOKUP($C279,'Entries 1'!A:D,2,0))</f>
        <v/>
      </c>
      <c r="E279" s="26" t="str">
        <f>IF(C279="","",VLOOKUP($C279,'Entries 1'!A:D,3,0))</f>
        <v/>
      </c>
      <c r="F279" s="26" t="str">
        <f>IF(C279="","",VLOOKUP($C279,'Entries 1'!A:D,4,0))</f>
        <v/>
      </c>
    </row>
    <row r="280" spans="4:6">
      <c r="D280" s="26" t="str">
        <f>IF(C280="","",VLOOKUP($C280,'Entries 1'!A:D,2,0))</f>
        <v/>
      </c>
      <c r="E280" s="26" t="str">
        <f>IF(C280="","",VLOOKUP($C280,'Entries 1'!A:D,3,0))</f>
        <v/>
      </c>
      <c r="F280" s="26" t="str">
        <f>IF(C280="","",VLOOKUP($C280,'Entries 1'!A:D,4,0))</f>
        <v/>
      </c>
    </row>
    <row r="281" spans="4:6">
      <c r="D281" s="26" t="str">
        <f>IF(C281="","",VLOOKUP($C281,'Entries 1'!A:D,2,0))</f>
        <v/>
      </c>
      <c r="E281" s="26" t="str">
        <f>IF(C281="","",VLOOKUP($C281,'Entries 1'!A:D,3,0))</f>
        <v/>
      </c>
      <c r="F281" s="26" t="str">
        <f>IF(C281="","",VLOOKUP($C281,'Entries 1'!A:D,4,0))</f>
        <v/>
      </c>
    </row>
    <row r="282" spans="4:6">
      <c r="D282" s="26" t="str">
        <f>IF(C282="","",VLOOKUP($C282,'Entries 1'!A:D,2,0))</f>
        <v/>
      </c>
      <c r="E282" s="26" t="str">
        <f>IF(C282="","",VLOOKUP($C282,'Entries 1'!A:D,3,0))</f>
        <v/>
      </c>
      <c r="F282" s="26" t="str">
        <f>IF(C282="","",VLOOKUP($C282,'Entries 1'!A:D,4,0))</f>
        <v/>
      </c>
    </row>
    <row r="283" spans="4:6">
      <c r="D283" s="26" t="str">
        <f>IF(C283="","",VLOOKUP($C283,'Entries 1'!A:D,2,0))</f>
        <v/>
      </c>
      <c r="E283" s="26" t="str">
        <f>IF(C283="","",VLOOKUP($C283,'Entries 1'!A:D,3,0))</f>
        <v/>
      </c>
      <c r="F283" s="26" t="str">
        <f>IF(C283="","",VLOOKUP($C283,'Entries 1'!A:D,4,0))</f>
        <v/>
      </c>
    </row>
    <row r="284" spans="4:6">
      <c r="D284" s="26" t="str">
        <f>IF(C284="","",VLOOKUP($C284,'Entries 1'!A:D,2,0))</f>
        <v/>
      </c>
      <c r="E284" s="26" t="str">
        <f>IF(C284="","",VLOOKUP($C284,'Entries 1'!A:D,3,0))</f>
        <v/>
      </c>
      <c r="F284" s="26" t="str">
        <f>IF(C284="","",VLOOKUP($C284,'Entries 1'!A:D,4,0))</f>
        <v/>
      </c>
    </row>
    <row r="285" spans="4:6">
      <c r="D285" s="26" t="str">
        <f>IF(C285="","",VLOOKUP($C285,'Entries 1'!A:D,2,0))</f>
        <v/>
      </c>
      <c r="E285" s="26" t="str">
        <f>IF(C285="","",VLOOKUP($C285,'Entries 1'!A:D,3,0))</f>
        <v/>
      </c>
      <c r="F285" s="26" t="str">
        <f>IF(C285="","",VLOOKUP($C285,'Entries 1'!A:D,4,0))</f>
        <v/>
      </c>
    </row>
    <row r="286" spans="4:6">
      <c r="D286" s="26" t="str">
        <f>IF(C286="","",VLOOKUP($C286,'Entries 1'!A:D,2,0))</f>
        <v/>
      </c>
      <c r="E286" s="26" t="str">
        <f>IF(C286="","",VLOOKUP($C286,'Entries 1'!A:D,3,0))</f>
        <v/>
      </c>
      <c r="F286" s="26" t="str">
        <f>IF(C286="","",VLOOKUP($C286,'Entries 1'!A:D,4,0))</f>
        <v/>
      </c>
    </row>
    <row r="287" spans="4:6">
      <c r="D287" s="26" t="str">
        <f>IF(C287="","",VLOOKUP($C287,'Entries 1'!A:D,2,0))</f>
        <v/>
      </c>
      <c r="E287" s="26" t="str">
        <f>IF(C287="","",VLOOKUP($C287,'Entries 1'!A:D,3,0))</f>
        <v/>
      </c>
      <c r="F287" s="26" t="str">
        <f>IF(C287="","",VLOOKUP($C287,'Entries 1'!A:D,4,0))</f>
        <v/>
      </c>
    </row>
    <row r="288" spans="4:6">
      <c r="D288" s="26" t="str">
        <f>IF(C288="","",VLOOKUP($C288,'Entries 1'!A:D,2,0))</f>
        <v/>
      </c>
      <c r="E288" s="26" t="str">
        <f>IF(C288="","",VLOOKUP($C288,'Entries 1'!A:D,3,0))</f>
        <v/>
      </c>
      <c r="F288" s="26" t="str">
        <f>IF(C288="","",VLOOKUP($C288,'Entries 1'!A:D,4,0))</f>
        <v/>
      </c>
    </row>
    <row r="289" spans="4:6">
      <c r="D289" s="26" t="str">
        <f>IF(C289="","",VLOOKUP($C289,'Entries 1'!A:D,2,0))</f>
        <v/>
      </c>
      <c r="E289" s="26" t="str">
        <f>IF(C289="","",VLOOKUP($C289,'Entries 1'!A:D,3,0))</f>
        <v/>
      </c>
      <c r="F289" s="26" t="str">
        <f>IF(C289="","",VLOOKUP($C289,'Entries 1'!A:D,4,0))</f>
        <v/>
      </c>
    </row>
    <row r="290" spans="4:6">
      <c r="D290" s="26" t="str">
        <f>IF(C290="","",VLOOKUP($C290,'Entries 1'!A:D,2,0))</f>
        <v/>
      </c>
      <c r="E290" s="26" t="str">
        <f>IF(C290="","",VLOOKUP($C290,'Entries 1'!A:D,3,0))</f>
        <v/>
      </c>
      <c r="F290" s="26" t="str">
        <f>IF(C290="","",VLOOKUP($C290,'Entries 1'!A:D,4,0))</f>
        <v/>
      </c>
    </row>
    <row r="291" spans="4:6">
      <c r="D291" s="26" t="str">
        <f>IF(C291="","",VLOOKUP($C291,'Entries 1'!A:D,2,0))</f>
        <v/>
      </c>
      <c r="E291" s="26" t="str">
        <f>IF(C291="","",VLOOKUP($C291,'Entries 1'!A:D,3,0))</f>
        <v/>
      </c>
      <c r="F291" s="26" t="str">
        <f>IF(C291="","",VLOOKUP($C291,'Entries 1'!A:D,4,0))</f>
        <v/>
      </c>
    </row>
    <row r="292" spans="4:6">
      <c r="D292" s="26" t="str">
        <f>IF(C292="","",VLOOKUP($C292,'Entries 1'!A:D,2,0))</f>
        <v/>
      </c>
      <c r="E292" s="26" t="str">
        <f>IF(C292="","",VLOOKUP($C292,'Entries 1'!A:D,3,0))</f>
        <v/>
      </c>
      <c r="F292" s="26" t="str">
        <f>IF(C292="","",VLOOKUP($C292,'Entries 1'!A:D,4,0))</f>
        <v/>
      </c>
    </row>
    <row r="293" spans="4:6">
      <c r="D293" s="26" t="str">
        <f>IF(C293="","",VLOOKUP($C293,'Entries 1'!A:D,2,0))</f>
        <v/>
      </c>
      <c r="E293" s="26" t="str">
        <f>IF(C293="","",VLOOKUP($C293,'Entries 1'!A:D,3,0))</f>
        <v/>
      </c>
      <c r="F293" s="26" t="str">
        <f>IF(C293="","",VLOOKUP($C293,'Entries 1'!A:D,4,0))</f>
        <v/>
      </c>
    </row>
    <row r="294" spans="4:6">
      <c r="D294" s="26" t="str">
        <f>IF(C294="","",VLOOKUP($C294,'Entries 1'!A:D,2,0))</f>
        <v/>
      </c>
      <c r="E294" s="26" t="str">
        <f>IF(C294="","",VLOOKUP($C294,'Entries 1'!A:D,3,0))</f>
        <v/>
      </c>
      <c r="F294" s="26" t="str">
        <f>IF(C294="","",VLOOKUP($C294,'Entries 1'!A:D,4,0))</f>
        <v/>
      </c>
    </row>
    <row r="295" spans="4:6">
      <c r="D295" s="26" t="str">
        <f>IF(C295="","",VLOOKUP($C295,'Entries 1'!A:D,2,0))</f>
        <v/>
      </c>
      <c r="E295" s="26" t="str">
        <f>IF(C295="","",VLOOKUP($C295,'Entries 1'!A:D,3,0))</f>
        <v/>
      </c>
      <c r="F295" s="26" t="str">
        <f>IF(C295="","",VLOOKUP($C295,'Entries 1'!A:D,4,0))</f>
        <v/>
      </c>
    </row>
    <row r="296" spans="4:6">
      <c r="D296" s="26" t="str">
        <f>IF(C296="","",VLOOKUP($C296,'Entries 1'!A:D,2,0))</f>
        <v/>
      </c>
      <c r="E296" s="26" t="str">
        <f>IF(C296="","",VLOOKUP($C296,'Entries 1'!A:D,3,0))</f>
        <v/>
      </c>
      <c r="F296" s="26" t="str">
        <f>IF(C296="","",VLOOKUP($C296,'Entries 1'!A:D,4,0))</f>
        <v/>
      </c>
    </row>
    <row r="297" spans="4:6">
      <c r="D297" s="26" t="str">
        <f>IF(C297="","",VLOOKUP($C297,'Entries 1'!A:D,2,0))</f>
        <v/>
      </c>
      <c r="E297" s="26" t="str">
        <f>IF(C297="","",VLOOKUP($C297,'Entries 1'!A:D,3,0))</f>
        <v/>
      </c>
      <c r="F297" s="26" t="str">
        <f>IF(C297="","",VLOOKUP($C297,'Entries 1'!A:D,4,0))</f>
        <v/>
      </c>
    </row>
    <row r="298" spans="4:6">
      <c r="D298" s="26" t="str">
        <f>IF(C298="","",VLOOKUP($C298,'Entries 1'!A:D,2,0))</f>
        <v/>
      </c>
      <c r="E298" s="26" t="str">
        <f>IF(C298="","",VLOOKUP($C298,'Entries 1'!A:D,3,0))</f>
        <v/>
      </c>
      <c r="F298" s="26" t="str">
        <f>IF(C298="","",VLOOKUP($C298,'Entries 1'!A:D,4,0))</f>
        <v/>
      </c>
    </row>
    <row r="299" spans="4:6">
      <c r="D299" s="26" t="str">
        <f>IF(C299="","",VLOOKUP($C299,'Entries 1'!A:D,2,0))</f>
        <v/>
      </c>
      <c r="E299" s="26" t="str">
        <f>IF(C299="","",VLOOKUP($C299,'Entries 1'!A:D,3,0))</f>
        <v/>
      </c>
      <c r="F299" s="26" t="str">
        <f>IF(C299="","",VLOOKUP($C299,'Entries 1'!A:D,4,0))</f>
        <v/>
      </c>
    </row>
    <row r="300" spans="4:6">
      <c r="D300" s="26" t="str">
        <f>IF(C300="","",VLOOKUP($C300,'Entries 1'!A:D,2,0))</f>
        <v/>
      </c>
      <c r="E300" s="26" t="str">
        <f>IF(C300="","",VLOOKUP($C300,'Entries 1'!A:D,3,0))</f>
        <v/>
      </c>
      <c r="F300" s="26" t="str">
        <f>IF(C300="","",VLOOKUP($C300,'Entries 1'!A:D,4,0))</f>
        <v/>
      </c>
    </row>
    <row r="301" spans="4:6">
      <c r="D301" s="26" t="str">
        <f>IF(C301="","",VLOOKUP($C301,'Entries 1'!A:D,2,0))</f>
        <v/>
      </c>
      <c r="E301" s="26" t="str">
        <f>IF(C301="","",VLOOKUP($C301,'Entries 1'!A:D,3,0))</f>
        <v/>
      </c>
      <c r="F301" s="26" t="str">
        <f>IF(C301="","",VLOOKUP($C301,'Entries 1'!A:D,4,0))</f>
        <v/>
      </c>
    </row>
    <row r="302" spans="4:6">
      <c r="D302" s="26" t="str">
        <f>IF(C302="","",VLOOKUP($C302,'Entries 1'!A:D,2,0))</f>
        <v/>
      </c>
      <c r="E302" s="26" t="str">
        <f>IF(C302="","",VLOOKUP($C302,'Entries 1'!A:D,3,0))</f>
        <v/>
      </c>
      <c r="F302" s="26" t="str">
        <f>IF(C302="","",VLOOKUP($C302,'Entries 1'!A:D,4,0))</f>
        <v/>
      </c>
    </row>
    <row r="303" spans="4:6">
      <c r="D303" s="26" t="str">
        <f>IF(C303="","",VLOOKUP($C303,'Entries 1'!A:D,2,0))</f>
        <v/>
      </c>
      <c r="E303" s="26" t="str">
        <f>IF(C303="","",VLOOKUP($C303,'Entries 1'!A:D,3,0))</f>
        <v/>
      </c>
      <c r="F303" s="26" t="str">
        <f>IF(C303="","",VLOOKUP($C303,'Entries 1'!A:D,4,0))</f>
        <v/>
      </c>
    </row>
    <row r="304" spans="4:6">
      <c r="D304" s="26" t="str">
        <f>IF(C304="","",VLOOKUP($C304,'Entries 1'!A:D,2,0))</f>
        <v/>
      </c>
      <c r="E304" s="26" t="str">
        <f>IF(C304="","",VLOOKUP($C304,'Entries 1'!A:D,3,0))</f>
        <v/>
      </c>
      <c r="F304" s="26" t="str">
        <f>IF(C304="","",VLOOKUP($C304,'Entries 1'!A:D,4,0))</f>
        <v/>
      </c>
    </row>
    <row r="305" spans="4:6">
      <c r="D305" s="26" t="str">
        <f>IF(C305="","",VLOOKUP($C305,'Entries 1'!A:D,2,0))</f>
        <v/>
      </c>
      <c r="E305" s="26" t="str">
        <f>IF(C305="","",VLOOKUP($C305,'Entries 1'!A:D,3,0))</f>
        <v/>
      </c>
      <c r="F305" s="26" t="str">
        <f>IF(C305="","",VLOOKUP($C305,'Entries 1'!A:D,4,0))</f>
        <v/>
      </c>
    </row>
    <row r="306" spans="4:6">
      <c r="D306" s="26" t="str">
        <f>IF(C306="","",VLOOKUP($C306,'Entries 1'!A:D,2,0))</f>
        <v/>
      </c>
      <c r="E306" s="26" t="str">
        <f>IF(C306="","",VLOOKUP($C306,'Entries 1'!A:D,3,0))</f>
        <v/>
      </c>
      <c r="F306" s="26" t="str">
        <f>IF(C306="","",VLOOKUP($C306,'Entries 1'!A:D,4,0))</f>
        <v/>
      </c>
    </row>
    <row r="307" spans="4:6">
      <c r="D307" s="26" t="str">
        <f>IF(C307="","",VLOOKUP($C307,'Entries 1'!A:D,2,0))</f>
        <v/>
      </c>
      <c r="E307" s="26" t="str">
        <f>IF(C307="","",VLOOKUP($C307,'Entries 1'!A:D,3,0))</f>
        <v/>
      </c>
      <c r="F307" s="26" t="str">
        <f>IF(C307="","",VLOOKUP($C307,'Entries 1'!A:D,4,0))</f>
        <v/>
      </c>
    </row>
    <row r="308" spans="4:6">
      <c r="D308" s="26" t="str">
        <f>IF(C308="","",VLOOKUP($C308,'Entries 1'!A:D,2,0))</f>
        <v/>
      </c>
      <c r="E308" s="26" t="str">
        <f>IF(C308="","",VLOOKUP($C308,'Entries 1'!A:D,3,0))</f>
        <v/>
      </c>
      <c r="F308" s="26" t="str">
        <f>IF(C308="","",VLOOKUP($C308,'Entries 1'!A:D,4,0))</f>
        <v/>
      </c>
    </row>
    <row r="309" spans="4:6">
      <c r="D309" s="26" t="str">
        <f>IF(C309="","",VLOOKUP($C309,'Entries 1'!A:D,2,0))</f>
        <v/>
      </c>
      <c r="E309" s="26" t="str">
        <f>IF(C309="","",VLOOKUP($C309,'Entries 1'!A:D,3,0))</f>
        <v/>
      </c>
      <c r="F309" s="26" t="str">
        <f>IF(C309="","",VLOOKUP($C309,'Entries 1'!A:D,4,0))</f>
        <v/>
      </c>
    </row>
    <row r="310" spans="4:6">
      <c r="D310" s="26" t="str">
        <f>IF(C310="","",VLOOKUP($C310,'Entries 1'!A:D,2,0))</f>
        <v/>
      </c>
      <c r="E310" s="26" t="str">
        <f>IF(C310="","",VLOOKUP($C310,'Entries 1'!A:D,3,0))</f>
        <v/>
      </c>
      <c r="F310" s="26" t="str">
        <f>IF(C310="","",VLOOKUP($C310,'Entries 1'!A:D,4,0))</f>
        <v/>
      </c>
    </row>
    <row r="311" spans="4:6">
      <c r="D311" s="26" t="str">
        <f>IF(C311="","",VLOOKUP($C311,'Entries 1'!A:D,2,0))</f>
        <v/>
      </c>
      <c r="E311" s="26" t="str">
        <f>IF(C311="","",VLOOKUP($C311,'Entries 1'!A:D,3,0))</f>
        <v/>
      </c>
      <c r="F311" s="26" t="str">
        <f>IF(C311="","",VLOOKUP($C311,'Entries 1'!A:D,4,0))</f>
        <v/>
      </c>
    </row>
    <row r="312" spans="4:6">
      <c r="D312" s="26" t="str">
        <f>IF(C312="","",VLOOKUP($C312,'Entries 1'!A:D,2,0))</f>
        <v/>
      </c>
      <c r="E312" s="26" t="str">
        <f>IF(C312="","",VLOOKUP($C312,'Entries 1'!A:D,3,0))</f>
        <v/>
      </c>
      <c r="F312" s="26" t="str">
        <f>IF(C312="","",VLOOKUP($C312,'Entries 1'!A:D,4,0))</f>
        <v/>
      </c>
    </row>
    <row r="313" spans="4:6">
      <c r="D313" s="26" t="str">
        <f>IF(C313="","",VLOOKUP($C313,'Entries 1'!A:D,2,0))</f>
        <v/>
      </c>
      <c r="E313" s="26" t="str">
        <f>IF(C313="","",VLOOKUP($C313,'Entries 1'!A:D,3,0))</f>
        <v/>
      </c>
      <c r="F313" s="26" t="str">
        <f>IF(C313="","",VLOOKUP($C313,'Entries 1'!A:D,4,0))</f>
        <v/>
      </c>
    </row>
    <row r="314" spans="4:6">
      <c r="D314" s="26" t="str">
        <f>IF(C314="","",VLOOKUP($C314,'Entries 1'!A:D,2,0))</f>
        <v/>
      </c>
      <c r="E314" s="26" t="str">
        <f>IF(C314="","",VLOOKUP($C314,'Entries 1'!A:D,3,0))</f>
        <v/>
      </c>
      <c r="F314" s="26" t="str">
        <f>IF(C314="","",VLOOKUP($C314,'Entries 1'!A:D,4,0))</f>
        <v/>
      </c>
    </row>
    <row r="315" spans="4:6">
      <c r="D315" s="26" t="str">
        <f>IF(C315="","",VLOOKUP($C315,'Entries 1'!A:D,2,0))</f>
        <v/>
      </c>
      <c r="E315" s="26" t="str">
        <f>IF(C315="","",VLOOKUP($C315,'Entries 1'!A:D,3,0))</f>
        <v/>
      </c>
      <c r="F315" s="26" t="str">
        <f>IF(C315="","",VLOOKUP($C315,'Entries 1'!A:D,4,0))</f>
        <v/>
      </c>
    </row>
    <row r="316" spans="4:6">
      <c r="D316" s="26" t="str">
        <f>IF(C316="","",VLOOKUP($C316,'Entries 1'!A:D,2,0))</f>
        <v/>
      </c>
      <c r="E316" s="26" t="str">
        <f>IF(C316="","",VLOOKUP($C316,'Entries 1'!A:D,3,0))</f>
        <v/>
      </c>
      <c r="F316" s="26" t="str">
        <f>IF(C316="","",VLOOKUP($C316,'Entries 1'!A:D,4,0))</f>
        <v/>
      </c>
    </row>
    <row r="317" spans="4:6">
      <c r="D317" s="26" t="str">
        <f>IF(C317="","",VLOOKUP($C317,'Entries 1'!A:D,2,0))</f>
        <v/>
      </c>
      <c r="E317" s="26" t="str">
        <f>IF(C317="","",VLOOKUP($C317,'Entries 1'!A:D,3,0))</f>
        <v/>
      </c>
      <c r="F317" s="26" t="str">
        <f>IF(C317="","",VLOOKUP($C317,'Entries 1'!A:D,4,0))</f>
        <v/>
      </c>
    </row>
    <row r="318" spans="4:6">
      <c r="D318" s="26" t="str">
        <f>IF(C318="","",VLOOKUP($C318,'Entries 1'!A:D,2,0))</f>
        <v/>
      </c>
      <c r="E318" s="26" t="str">
        <f>IF(C318="","",VLOOKUP($C318,'Entries 1'!A:D,3,0))</f>
        <v/>
      </c>
      <c r="F318" s="26" t="str">
        <f>IF(C318="","",VLOOKUP($C318,'Entries 1'!A:D,4,0))</f>
        <v/>
      </c>
    </row>
    <row r="319" spans="4:6">
      <c r="D319" s="26" t="str">
        <f>IF(C319="","",VLOOKUP($C319,'Entries 1'!A:D,2,0))</f>
        <v/>
      </c>
      <c r="E319" s="26" t="str">
        <f>IF(C319="","",VLOOKUP($C319,'Entries 1'!A:D,3,0))</f>
        <v/>
      </c>
      <c r="F319" s="26" t="str">
        <f>IF(C319="","",VLOOKUP($C319,'Entries 1'!A:D,4,0))</f>
        <v/>
      </c>
    </row>
    <row r="320" spans="4:6">
      <c r="D320" s="26" t="str">
        <f>IF(C320="","",VLOOKUP($C320,'Entries 1'!A:D,2,0))</f>
        <v/>
      </c>
      <c r="E320" s="26" t="str">
        <f>IF(C320="","",VLOOKUP($C320,'Entries 1'!A:D,3,0))</f>
        <v/>
      </c>
      <c r="F320" s="26" t="str">
        <f>IF(C320="","",VLOOKUP($C320,'Entries 1'!A:D,4,0))</f>
        <v/>
      </c>
    </row>
    <row r="321" spans="4:6">
      <c r="D321" s="26" t="str">
        <f>IF(C321="","",VLOOKUP($C321,'Entries 1'!A:D,2,0))</f>
        <v/>
      </c>
      <c r="E321" s="26" t="str">
        <f>IF(C321="","",VLOOKUP($C321,'Entries 1'!A:D,3,0))</f>
        <v/>
      </c>
      <c r="F321" s="26" t="str">
        <f>IF(C321="","",VLOOKUP($C321,'Entries 1'!A:D,4,0))</f>
        <v/>
      </c>
    </row>
    <row r="322" spans="4:6">
      <c r="D322" s="26" t="str">
        <f>IF(C322="","",VLOOKUP($C322,'Entries 1'!A:D,2,0))</f>
        <v/>
      </c>
      <c r="E322" s="26" t="str">
        <f>IF(C322="","",VLOOKUP($C322,'Entries 1'!A:D,3,0))</f>
        <v/>
      </c>
      <c r="F322" s="26" t="str">
        <f>IF(C322="","",VLOOKUP($C322,'Entries 1'!A:D,4,0))</f>
        <v/>
      </c>
    </row>
    <row r="323" spans="4:6">
      <c r="D323" s="26" t="str">
        <f>IF(C323="","",VLOOKUP($C323,'Entries 1'!A:D,2,0))</f>
        <v/>
      </c>
      <c r="E323" s="26" t="str">
        <f>IF(C323="","",VLOOKUP($C323,'Entries 1'!A:D,3,0))</f>
        <v/>
      </c>
      <c r="F323" s="26" t="str">
        <f>IF(C323="","",VLOOKUP($C323,'Entries 1'!A:D,4,0))</f>
        <v/>
      </c>
    </row>
    <row r="324" spans="4:6">
      <c r="D324" s="26" t="str">
        <f>IF(C324="","",VLOOKUP($C324,'Entries 1'!A:D,2,0))</f>
        <v/>
      </c>
      <c r="E324" s="26" t="str">
        <f>IF(C324="","",VLOOKUP($C324,'Entries 1'!A:D,3,0))</f>
        <v/>
      </c>
      <c r="F324" s="26" t="str">
        <f>IF(C324="","",VLOOKUP($C324,'Entries 1'!A:D,4,0))</f>
        <v/>
      </c>
    </row>
    <row r="325" spans="4:6">
      <c r="D325" s="26" t="str">
        <f>IF(C325="","",VLOOKUP($C325,'Entries 1'!A:D,2,0))</f>
        <v/>
      </c>
      <c r="E325" s="26" t="str">
        <f>IF(C325="","",VLOOKUP($C325,'Entries 1'!A:D,3,0))</f>
        <v/>
      </c>
      <c r="F325" s="26" t="str">
        <f>IF(C325="","",VLOOKUP($C325,'Entries 1'!A:D,4,0))</f>
        <v/>
      </c>
    </row>
    <row r="326" spans="4:6">
      <c r="D326" s="26" t="str">
        <f>IF(C326="","",VLOOKUP($C326,'Entries 1'!A:D,2,0))</f>
        <v/>
      </c>
      <c r="E326" s="26" t="str">
        <f>IF(C326="","",VLOOKUP($C326,'Entries 1'!A:D,3,0))</f>
        <v/>
      </c>
      <c r="F326" s="26" t="str">
        <f>IF(C326="","",VLOOKUP($C326,'Entries 1'!A:D,4,0))</f>
        <v/>
      </c>
    </row>
    <row r="327" spans="4:6">
      <c r="D327" s="26" t="str">
        <f>IF(C327="","",VLOOKUP($C327,'Entries 1'!A:D,2,0))</f>
        <v/>
      </c>
      <c r="E327" s="26" t="str">
        <f>IF(C327="","",VLOOKUP($C327,'Entries 1'!A:D,3,0))</f>
        <v/>
      </c>
      <c r="F327" s="26" t="str">
        <f>IF(C327="","",VLOOKUP($C327,'Entries 1'!A:D,4,0))</f>
        <v/>
      </c>
    </row>
    <row r="328" spans="4:6">
      <c r="D328" s="26" t="str">
        <f>IF(C328="","",VLOOKUP($C328,'Entries 1'!A:D,2,0))</f>
        <v/>
      </c>
      <c r="E328" s="26" t="str">
        <f>IF(C328="","",VLOOKUP($C328,'Entries 1'!A:D,3,0))</f>
        <v/>
      </c>
      <c r="F328" s="26" t="str">
        <f>IF(C328="","",VLOOKUP($C328,'Entries 1'!A:D,4,0))</f>
        <v/>
      </c>
    </row>
    <row r="329" spans="4:6">
      <c r="D329" s="26" t="str">
        <f>IF(C329="","",VLOOKUP($C329,'Entries 1'!A:D,2,0))</f>
        <v/>
      </c>
      <c r="E329" s="26" t="str">
        <f>IF(C329="","",VLOOKUP($C329,'Entries 1'!A:D,3,0))</f>
        <v/>
      </c>
      <c r="F329" s="26" t="str">
        <f>IF(C329="","",VLOOKUP($C329,'Entries 1'!A:D,4,0))</f>
        <v/>
      </c>
    </row>
    <row r="330" spans="4:6">
      <c r="D330" s="26" t="str">
        <f>IF(C330="","",VLOOKUP($C330,'Entries 1'!A:D,2,0))</f>
        <v/>
      </c>
      <c r="E330" s="26" t="str">
        <f>IF(C330="","",VLOOKUP($C330,'Entries 1'!A:D,3,0))</f>
        <v/>
      </c>
      <c r="F330" s="26" t="str">
        <f>IF(C330="","",VLOOKUP($C330,'Entries 1'!A:D,4,0))</f>
        <v/>
      </c>
    </row>
    <row r="331" spans="4:6">
      <c r="D331" s="26" t="str">
        <f>IF(C331="","",VLOOKUP($C331,'Entries 1'!A:D,2,0))</f>
        <v/>
      </c>
      <c r="E331" s="26" t="str">
        <f>IF(C331="","",VLOOKUP($C331,'Entries 1'!A:D,3,0))</f>
        <v/>
      </c>
      <c r="F331" s="26" t="str">
        <f>IF(C331="","",VLOOKUP($C331,'Entries 1'!A:D,4,0))</f>
        <v/>
      </c>
    </row>
    <row r="332" spans="4:6">
      <c r="D332" s="26" t="str">
        <f>IF(C332="","",VLOOKUP($C332,'Entries 1'!A:D,2,0))</f>
        <v/>
      </c>
      <c r="E332" s="26" t="str">
        <f>IF(C332="","",VLOOKUP($C332,'Entries 1'!A:D,3,0))</f>
        <v/>
      </c>
      <c r="F332" s="26" t="str">
        <f>IF(C332="","",VLOOKUP($C332,'Entries 1'!A:D,4,0))</f>
        <v/>
      </c>
    </row>
    <row r="333" spans="4:6">
      <c r="D333" s="26" t="str">
        <f>IF(C333="","",VLOOKUP($C333,'Entries 1'!A:D,2,0))</f>
        <v/>
      </c>
      <c r="E333" s="26" t="str">
        <f>IF(C333="","",VLOOKUP($C333,'Entries 1'!A:D,3,0))</f>
        <v/>
      </c>
      <c r="F333" s="26" t="str">
        <f>IF(C333="","",VLOOKUP($C333,'Entries 1'!A:D,4,0))</f>
        <v/>
      </c>
    </row>
    <row r="334" spans="4:6">
      <c r="D334" s="26" t="str">
        <f>IF(C334="","",VLOOKUP($C334,'Entries 1'!A:D,2,0))</f>
        <v/>
      </c>
      <c r="E334" s="26" t="str">
        <f>IF(C334="","",VLOOKUP($C334,'Entries 1'!A:D,3,0))</f>
        <v/>
      </c>
      <c r="F334" s="26" t="str">
        <f>IF(C334="","",VLOOKUP($C334,'Entries 1'!A:D,4,0))</f>
        <v/>
      </c>
    </row>
    <row r="335" spans="4:6">
      <c r="D335" s="26" t="str">
        <f>IF(C335="","",VLOOKUP($C335,'Entries 1'!A:D,2,0))</f>
        <v/>
      </c>
      <c r="E335" s="26" t="str">
        <f>IF(C335="","",VLOOKUP($C335,'Entries 1'!A:D,3,0))</f>
        <v/>
      </c>
      <c r="F335" s="26" t="str">
        <f>IF(C335="","",VLOOKUP($C335,'Entries 1'!A:D,4,0))</f>
        <v/>
      </c>
    </row>
    <row r="336" spans="4:6">
      <c r="D336" s="26" t="str">
        <f>IF(C336="","",VLOOKUP($C336,'Entries 1'!A:D,2,0))</f>
        <v/>
      </c>
      <c r="E336" s="26" t="str">
        <f>IF(C336="","",VLOOKUP($C336,'Entries 1'!A:D,3,0))</f>
        <v/>
      </c>
      <c r="F336" s="26" t="str">
        <f>IF(C336="","",VLOOKUP($C336,'Entries 1'!A:D,4,0))</f>
        <v/>
      </c>
    </row>
    <row r="337" spans="4:6">
      <c r="D337" s="26" t="str">
        <f>IF(C337="","",VLOOKUP($C337,'Entries 1'!A:D,2,0))</f>
        <v/>
      </c>
      <c r="E337" s="26" t="str">
        <f>IF(C337="","",VLOOKUP($C337,'Entries 1'!A:D,3,0))</f>
        <v/>
      </c>
      <c r="F337" s="26" t="str">
        <f>IF(C337="","",VLOOKUP($C337,'Entries 1'!A:D,4,0))</f>
        <v/>
      </c>
    </row>
    <row r="338" spans="4:6">
      <c r="D338" s="26" t="str">
        <f>IF(C338="","",VLOOKUP($C338,'Entries 1'!A:D,2,0))</f>
        <v/>
      </c>
      <c r="E338" s="26" t="str">
        <f>IF(C338="","",VLOOKUP($C338,'Entries 1'!A:D,3,0))</f>
        <v/>
      </c>
      <c r="F338" s="26" t="str">
        <f>IF(C338="","",VLOOKUP($C338,'Entries 1'!A:D,4,0))</f>
        <v/>
      </c>
    </row>
    <row r="339" spans="4:6">
      <c r="D339" s="26" t="str">
        <f>IF(C339="","",VLOOKUP($C339,'Entries 1'!A:D,2,0))</f>
        <v/>
      </c>
      <c r="E339" s="26" t="str">
        <f>IF(C339="","",VLOOKUP($C339,'Entries 1'!A:D,3,0))</f>
        <v/>
      </c>
      <c r="F339" s="26" t="str">
        <f>IF(C339="","",VLOOKUP($C339,'Entries 1'!A:D,4,0))</f>
        <v/>
      </c>
    </row>
    <row r="340" spans="4:6">
      <c r="D340" s="26" t="str">
        <f>IF(C340="","",VLOOKUP($C340,'Entries 1'!A:D,2,0))</f>
        <v/>
      </c>
      <c r="E340" s="26" t="str">
        <f>IF(C340="","",VLOOKUP($C340,'Entries 1'!A:D,3,0))</f>
        <v/>
      </c>
      <c r="F340" s="26" t="str">
        <f>IF(C340="","",VLOOKUP($C340,'Entries 1'!A:D,4,0))</f>
        <v/>
      </c>
    </row>
    <row r="341" spans="4:6">
      <c r="D341" s="26" t="str">
        <f>IF(C341="","",VLOOKUP($C341,'Entries 1'!A:D,2,0))</f>
        <v/>
      </c>
      <c r="E341" s="26" t="str">
        <f>IF(C341="","",VLOOKUP($C341,'Entries 1'!A:D,3,0))</f>
        <v/>
      </c>
      <c r="F341" s="26" t="str">
        <f>IF(C341="","",VLOOKUP($C341,'Entries 1'!A:D,4,0))</f>
        <v/>
      </c>
    </row>
    <row r="342" spans="4:6">
      <c r="D342" s="26" t="str">
        <f>IF(C342="","",VLOOKUP($C342,'Entries 1'!A:D,2,0))</f>
        <v/>
      </c>
      <c r="E342" s="26" t="str">
        <f>IF(C342="","",VLOOKUP($C342,'Entries 1'!A:D,3,0))</f>
        <v/>
      </c>
      <c r="F342" s="26" t="str">
        <f>IF(C342="","",VLOOKUP($C342,'Entries 1'!A:D,4,0))</f>
        <v/>
      </c>
    </row>
    <row r="343" spans="4:6">
      <c r="D343" s="26" t="str">
        <f>IF(C343="","",VLOOKUP($C343,'Entries 1'!A:D,2,0))</f>
        <v/>
      </c>
      <c r="E343" s="26" t="str">
        <f>IF(C343="","",VLOOKUP($C343,'Entries 1'!A:D,3,0))</f>
        <v/>
      </c>
      <c r="F343" s="26" t="str">
        <f>IF(C343="","",VLOOKUP($C343,'Entries 1'!A:D,4,0))</f>
        <v/>
      </c>
    </row>
    <row r="344" spans="4:6">
      <c r="D344" s="26" t="str">
        <f>IF(C344="","",VLOOKUP($C344,'Entries 1'!A:D,2,0))</f>
        <v/>
      </c>
      <c r="E344" s="26" t="str">
        <f>IF(C344="","",VLOOKUP($C344,'Entries 1'!A:D,3,0))</f>
        <v/>
      </c>
      <c r="F344" s="26" t="str">
        <f>IF(C344="","",VLOOKUP($C344,'Entries 1'!A:D,4,0))</f>
        <v/>
      </c>
    </row>
    <row r="345" spans="4:6">
      <c r="D345" s="26" t="str">
        <f>IF(C345="","",VLOOKUP($C345,'Entries 1'!A:D,2,0))</f>
        <v/>
      </c>
      <c r="E345" s="26" t="str">
        <f>IF(C345="","",VLOOKUP($C345,'Entries 1'!A:D,3,0))</f>
        <v/>
      </c>
      <c r="F345" s="26" t="str">
        <f>IF(C345="","",VLOOKUP($C345,'Entries 1'!A:D,4,0))</f>
        <v/>
      </c>
    </row>
    <row r="346" spans="4:6">
      <c r="D346" s="26" t="str">
        <f>IF(C346="","",VLOOKUP($C346,'Entries 1'!A:D,2,0))</f>
        <v/>
      </c>
      <c r="E346" s="26" t="str">
        <f>IF(C346="","",VLOOKUP($C346,'Entries 1'!A:D,3,0))</f>
        <v/>
      </c>
      <c r="F346" s="26" t="str">
        <f>IF(C346="","",VLOOKUP($C346,'Entries 1'!A:D,4,0))</f>
        <v/>
      </c>
    </row>
    <row r="347" spans="4:6">
      <c r="D347" s="26" t="str">
        <f>IF(C347="","",VLOOKUP($C347,'Entries 1'!A:D,2,0))</f>
        <v/>
      </c>
      <c r="E347" s="26" t="str">
        <f>IF(C347="","",VLOOKUP($C347,'Entries 1'!A:D,3,0))</f>
        <v/>
      </c>
      <c r="F347" s="26" t="str">
        <f>IF(C347="","",VLOOKUP($C347,'Entries 1'!A:D,4,0))</f>
        <v/>
      </c>
    </row>
    <row r="348" spans="4:6">
      <c r="D348" s="26" t="str">
        <f>IF(C348="","",VLOOKUP($C348,'Entries 1'!A:D,2,0))</f>
        <v/>
      </c>
      <c r="E348" s="26" t="str">
        <f>IF(C348="","",VLOOKUP($C348,'Entries 1'!A:D,3,0))</f>
        <v/>
      </c>
      <c r="F348" s="26" t="str">
        <f>IF(C348="","",VLOOKUP($C348,'Entries 1'!A:D,4,0))</f>
        <v/>
      </c>
    </row>
    <row r="349" spans="4:6">
      <c r="D349" s="26" t="str">
        <f>IF(C349="","",VLOOKUP($C349,'Entries 1'!A:D,2,0))</f>
        <v/>
      </c>
      <c r="E349" s="26" t="str">
        <f>IF(C349="","",VLOOKUP($C349,'Entries 1'!A:D,3,0))</f>
        <v/>
      </c>
      <c r="F349" s="26" t="str">
        <f>IF(C349="","",VLOOKUP($C349,'Entries 1'!A:D,4,0))</f>
        <v/>
      </c>
    </row>
    <row r="350" spans="4:6">
      <c r="D350" s="26" t="str">
        <f>IF(C350="","",VLOOKUP($C350,'Entries 1'!A:D,2,0))</f>
        <v/>
      </c>
      <c r="E350" s="26" t="str">
        <f>IF(C350="","",VLOOKUP($C350,'Entries 1'!A:D,3,0))</f>
        <v/>
      </c>
      <c r="F350" s="26" t="str">
        <f>IF(C350="","",VLOOKUP($C350,'Entries 1'!A:D,4,0))</f>
        <v/>
      </c>
    </row>
    <row r="351" spans="4:6">
      <c r="D351" s="26" t="str">
        <f>IF(C351="","",VLOOKUP($C351,'Entries 1'!A:D,2,0))</f>
        <v/>
      </c>
      <c r="E351" s="26" t="str">
        <f>IF(C351="","",VLOOKUP($C351,'Entries 1'!A:D,3,0))</f>
        <v/>
      </c>
      <c r="F351" s="26" t="str">
        <f>IF(C351="","",VLOOKUP($C351,'Entries 1'!A:D,4,0))</f>
        <v/>
      </c>
    </row>
  </sheetData>
  <autoFilter ref="A1:J351"/>
  <sortState ref="I4:R10">
    <sortCondition ref="P4:P10"/>
  </sortState>
  <mergeCells count="1">
    <mergeCell ref="J2:O2"/>
  </mergeCells>
  <conditionalFormatting sqref="D1:D1048576">
    <cfRule type="duplicateValues" dxfId="7" priority="1"/>
    <cfRule type="duplicateValues" dxfId="6" priority="2"/>
  </conditionalFormatting>
  <pageMargins left="0" right="0" top="0" bottom="0" header="0.31496062992125984" footer="0.31496062992125984"/>
  <pageSetup paperSize="9" fitToHeight="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5"/>
  <sheetViews>
    <sheetView workbookViewId="0">
      <pane ySplit="1" topLeftCell="A2" activePane="bottomLeft" state="frozen"/>
      <selection pane="bottomLeft" activeCell="F1" sqref="F1:F1048576"/>
    </sheetView>
  </sheetViews>
  <sheetFormatPr defaultColWidth="8.85546875" defaultRowHeight="15"/>
  <cols>
    <col min="1" max="1" width="8.85546875" style="12"/>
    <col min="2" max="2" width="23.140625" customWidth="1"/>
    <col min="3" max="3" width="21.42578125" customWidth="1"/>
    <col min="4" max="4" width="5.42578125" bestFit="1" customWidth="1"/>
    <col min="6" max="6" width="24.5703125" style="89" customWidth="1"/>
  </cols>
  <sheetData>
    <row r="1" spans="1:6">
      <c r="A1" s="47" t="s">
        <v>0</v>
      </c>
      <c r="B1" s="2" t="s">
        <v>1</v>
      </c>
      <c r="C1" s="2" t="s">
        <v>6</v>
      </c>
      <c r="D1" s="2" t="s">
        <v>5</v>
      </c>
      <c r="F1" s="97" t="s">
        <v>567</v>
      </c>
    </row>
    <row r="2" spans="1:6">
      <c r="A2" s="12">
        <v>1</v>
      </c>
      <c r="B2" s="46" t="s">
        <v>240</v>
      </c>
      <c r="C2" t="s">
        <v>18</v>
      </c>
      <c r="D2" t="s">
        <v>22</v>
      </c>
      <c r="F2" s="89" t="str">
        <f>VLOOKUP(A2,'Minor Boys'!$C$2:$D$900,2,FALSE)</f>
        <v>Haruto Greenland</v>
      </c>
    </row>
    <row r="3" spans="1:6">
      <c r="A3" s="12">
        <v>2</v>
      </c>
      <c r="B3" s="46" t="s">
        <v>241</v>
      </c>
      <c r="C3" t="s">
        <v>18</v>
      </c>
      <c r="D3" t="s">
        <v>22</v>
      </c>
      <c r="F3" s="89" t="str">
        <f>VLOOKUP(A3,'Minor Boys'!$C$2:$D$900,2,FALSE)</f>
        <v>Philip Goodfellow</v>
      </c>
    </row>
    <row r="4" spans="1:6">
      <c r="A4" s="12">
        <v>3</v>
      </c>
      <c r="B4" s="46" t="s">
        <v>242</v>
      </c>
      <c r="C4" t="s">
        <v>18</v>
      </c>
      <c r="D4" t="s">
        <v>22</v>
      </c>
      <c r="F4" s="89" t="str">
        <f>VLOOKUP(A4,'Minor Boys'!$C$2:$D$900,2,FALSE)</f>
        <v>Ben Crane</v>
      </c>
    </row>
    <row r="5" spans="1:6">
      <c r="A5" s="12">
        <v>4</v>
      </c>
      <c r="B5" s="46" t="s">
        <v>243</v>
      </c>
      <c r="C5" t="s">
        <v>18</v>
      </c>
      <c r="D5" t="s">
        <v>22</v>
      </c>
      <c r="F5" s="89" t="str">
        <f>VLOOKUP(A5,'Minor Boys'!$C$2:$D$900,2,FALSE)</f>
        <v>Kacper Mikulski</v>
      </c>
    </row>
    <row r="6" spans="1:6">
      <c r="A6" s="12">
        <v>5</v>
      </c>
      <c r="B6" s="46" t="s">
        <v>244</v>
      </c>
      <c r="C6" t="s">
        <v>18</v>
      </c>
      <c r="D6" t="s">
        <v>22</v>
      </c>
      <c r="F6" s="89" t="str">
        <f>VLOOKUP(A6,'Minor Boys'!$C$2:$D$900,2,FALSE)</f>
        <v>Jake Purdie</v>
      </c>
    </row>
    <row r="7" spans="1:6">
      <c r="A7" s="12">
        <v>6</v>
      </c>
      <c r="B7" s="46" t="s">
        <v>245</v>
      </c>
      <c r="C7" t="s">
        <v>18</v>
      </c>
      <c r="D7" t="s">
        <v>22</v>
      </c>
      <c r="F7" s="89" t="str">
        <f>VLOOKUP(A7,'Minor Boys'!$C$2:$D$900,2,FALSE)</f>
        <v>Hayden Blunn</v>
      </c>
    </row>
    <row r="8" spans="1:6">
      <c r="A8" s="12">
        <v>7</v>
      </c>
      <c r="B8" s="46" t="s">
        <v>246</v>
      </c>
      <c r="C8" t="s">
        <v>18</v>
      </c>
      <c r="D8" t="s">
        <v>22</v>
      </c>
      <c r="F8" s="89" t="str">
        <f>VLOOKUP(A8,'Minor Boys'!$C$2:$D$900,2,FALSE)</f>
        <v>Thomas Stokes</v>
      </c>
    </row>
    <row r="9" spans="1:6">
      <c r="A9" s="12">
        <v>8</v>
      </c>
      <c r="B9" s="46" t="s">
        <v>247</v>
      </c>
      <c r="C9" t="s">
        <v>18</v>
      </c>
      <c r="D9" t="s">
        <v>22</v>
      </c>
      <c r="F9" s="89" t="str">
        <f>VLOOKUP(A9,'Minor Boys'!$C$2:$D$900,2,FALSE)</f>
        <v>William Raybould</v>
      </c>
    </row>
    <row r="10" spans="1:6">
      <c r="A10" s="12">
        <v>9</v>
      </c>
      <c r="B10" s="46" t="s">
        <v>248</v>
      </c>
      <c r="C10" t="s">
        <v>18</v>
      </c>
      <c r="D10" t="s">
        <v>22</v>
      </c>
      <c r="F10" s="89" t="str">
        <f>VLOOKUP(A10,'Minor Boys'!$C$2:$D$900,2,FALSE)</f>
        <v>Benjamin Holmes</v>
      </c>
    </row>
    <row r="11" spans="1:6">
      <c r="A11" s="12">
        <v>10</v>
      </c>
      <c r="B11" s="46" t="s">
        <v>249</v>
      </c>
      <c r="C11" t="s">
        <v>18</v>
      </c>
      <c r="D11" t="s">
        <v>22</v>
      </c>
      <c r="F11" s="89" t="str">
        <f>VLOOKUP(A11,'Minor Boys'!$C$2:$D$900,2,FALSE)</f>
        <v>Aadi Whitlock</v>
      </c>
    </row>
    <row r="12" spans="1:6" s="11" customFormat="1">
      <c r="A12" s="14">
        <v>11</v>
      </c>
      <c r="B12" s="73" t="s">
        <v>244</v>
      </c>
      <c r="C12" s="11" t="s">
        <v>18</v>
      </c>
      <c r="D12" s="11" t="s">
        <v>22</v>
      </c>
      <c r="F12" s="88" t="e">
        <f>VLOOKUP(A12,'Minor Boys'!$C$2:$D$900,2,FALSE)</f>
        <v>#N/A</v>
      </c>
    </row>
    <row r="13" spans="1:6">
      <c r="A13" s="12">
        <v>12</v>
      </c>
      <c r="B13" s="46" t="s">
        <v>250</v>
      </c>
      <c r="C13" t="s">
        <v>18</v>
      </c>
      <c r="D13" t="s">
        <v>22</v>
      </c>
      <c r="F13" s="89" t="str">
        <f>VLOOKUP(A13,'Minor Boys'!$C$2:$D$900,2,FALSE)</f>
        <v>Rufus Taylor</v>
      </c>
    </row>
    <row r="14" spans="1:6">
      <c r="A14" s="12">
        <v>13</v>
      </c>
      <c r="B14" s="46" t="s">
        <v>251</v>
      </c>
      <c r="C14" t="s">
        <v>18</v>
      </c>
      <c r="D14" t="s">
        <v>22</v>
      </c>
      <c r="F14" s="89" t="str">
        <f>VLOOKUP(A14,'Minor Boys'!$C$2:$D$900,2,FALSE)</f>
        <v>Joshua Williamson</v>
      </c>
    </row>
    <row r="15" spans="1:6">
      <c r="A15" s="12">
        <v>14</v>
      </c>
      <c r="B15" s="46" t="s">
        <v>252</v>
      </c>
      <c r="C15" t="s">
        <v>18</v>
      </c>
      <c r="D15" t="s">
        <v>22</v>
      </c>
      <c r="F15" s="89" t="str">
        <f>VLOOKUP(A15,'Minor Boys'!$C$2:$D$900,2,FALSE)</f>
        <v>Isaac Leydon</v>
      </c>
    </row>
    <row r="16" spans="1:6">
      <c r="A16" s="12">
        <v>15</v>
      </c>
      <c r="B16" s="46" t="s">
        <v>253</v>
      </c>
      <c r="C16" t="s">
        <v>18</v>
      </c>
      <c r="D16" t="s">
        <v>22</v>
      </c>
      <c r="F16" s="89" t="str">
        <f>VLOOKUP(A16,'Minor Boys'!$C$2:$D$900,2,FALSE)</f>
        <v>Harry Godwin</v>
      </c>
    </row>
    <row r="17" spans="1:6">
      <c r="A17" s="12">
        <v>16</v>
      </c>
      <c r="B17" s="46" t="s">
        <v>254</v>
      </c>
      <c r="C17" t="s">
        <v>18</v>
      </c>
      <c r="D17" t="s">
        <v>22</v>
      </c>
      <c r="F17" s="89" t="str">
        <f>VLOOKUP(A17,'Minor Boys'!$C$2:$D$900,2,FALSE)</f>
        <v>Freddie Cushen</v>
      </c>
    </row>
    <row r="18" spans="1:6">
      <c r="A18" s="12">
        <v>17</v>
      </c>
      <c r="B18" s="46" t="s">
        <v>255</v>
      </c>
      <c r="C18" t="s">
        <v>18</v>
      </c>
      <c r="D18" t="s">
        <v>22</v>
      </c>
      <c r="F18" s="89" t="str">
        <f>VLOOKUP(A18,'Minor Boys'!$C$2:$D$900,2,FALSE)</f>
        <v>Ben Fisher</v>
      </c>
    </row>
    <row r="19" spans="1:6">
      <c r="A19" s="12">
        <v>18</v>
      </c>
      <c r="B19" s="46" t="s">
        <v>256</v>
      </c>
      <c r="C19" t="s">
        <v>18</v>
      </c>
      <c r="D19" t="s">
        <v>22</v>
      </c>
      <c r="F19" s="89" t="str">
        <f>VLOOKUP(A19,'Minor Boys'!$C$2:$D$900,2,FALSE)</f>
        <v>Oliver Ibbotson</v>
      </c>
    </row>
    <row r="20" spans="1:6">
      <c r="A20" s="12">
        <v>19</v>
      </c>
      <c r="B20" s="46" t="s">
        <v>257</v>
      </c>
      <c r="C20" t="s">
        <v>18</v>
      </c>
      <c r="D20" t="s">
        <v>22</v>
      </c>
      <c r="F20" s="89" t="str">
        <f>VLOOKUP(A20,'Minor Boys'!$C$2:$D$900,2,FALSE)</f>
        <v>Sam Williamson</v>
      </c>
    </row>
    <row r="21" spans="1:6">
      <c r="A21" s="71">
        <v>200</v>
      </c>
      <c r="B21" s="72" t="s">
        <v>258</v>
      </c>
      <c r="C21" s="56" t="s">
        <v>18</v>
      </c>
      <c r="D21" s="56" t="s">
        <v>22</v>
      </c>
      <c r="F21" s="89" t="str">
        <f>VLOOKUP(A21,'Minor Boys'!$C$2:$D$900,2,FALSE)</f>
        <v>Zak Dean</v>
      </c>
    </row>
    <row r="22" spans="1:6">
      <c r="A22" s="71">
        <v>201</v>
      </c>
      <c r="B22" s="72" t="s">
        <v>259</v>
      </c>
      <c r="C22" s="56" t="s">
        <v>18</v>
      </c>
      <c r="D22" s="56" t="s">
        <v>22</v>
      </c>
      <c r="F22" s="89" t="str">
        <f>VLOOKUP(A22,'Minor Boys'!$C$2:$D$900,2,FALSE)</f>
        <v>Marcus Trevithick</v>
      </c>
    </row>
    <row r="23" spans="1:6">
      <c r="A23" s="53">
        <v>202</v>
      </c>
      <c r="B23" t="s">
        <v>541</v>
      </c>
      <c r="C23" s="51" t="s">
        <v>18</v>
      </c>
      <c r="D23" t="s">
        <v>22</v>
      </c>
      <c r="F23" s="89" t="str">
        <f>VLOOKUP(A23,'Minor Boys'!$C$2:$D$900,2,FALSE)</f>
        <v>Dominic Smith</v>
      </c>
    </row>
    <row r="26" spans="1:6">
      <c r="A26" s="12">
        <v>20</v>
      </c>
      <c r="B26" s="46" t="s">
        <v>260</v>
      </c>
      <c r="C26" t="s">
        <v>28</v>
      </c>
      <c r="D26" t="s">
        <v>22</v>
      </c>
      <c r="F26" s="89" t="str">
        <f>VLOOKUP(A26,'Minor Boys'!$C$2:$D$900,2,FALSE)</f>
        <v>Thomas Renwick</v>
      </c>
    </row>
    <row r="27" spans="1:6">
      <c r="A27" s="12">
        <v>21</v>
      </c>
      <c r="B27" s="46" t="s">
        <v>261</v>
      </c>
      <c r="C27" t="s">
        <v>28</v>
      </c>
      <c r="D27" t="s">
        <v>22</v>
      </c>
      <c r="F27" s="89" t="str">
        <f>VLOOKUP(A27,'Minor Boys'!$C$2:$D$900,2,FALSE)</f>
        <v>Hector Westmorland-Nicholson</v>
      </c>
    </row>
    <row r="28" spans="1:6">
      <c r="A28" s="12">
        <v>22</v>
      </c>
      <c r="B28" s="46" t="s">
        <v>262</v>
      </c>
      <c r="C28" t="s">
        <v>28</v>
      </c>
      <c r="D28" t="s">
        <v>22</v>
      </c>
      <c r="F28" s="89" t="str">
        <f>VLOOKUP(A28,'Minor Boys'!$C$2:$D$900,2,FALSE)</f>
        <v>Edward Sargent</v>
      </c>
    </row>
    <row r="29" spans="1:6">
      <c r="A29" s="12">
        <v>23</v>
      </c>
      <c r="B29" s="46" t="s">
        <v>263</v>
      </c>
      <c r="C29" t="s">
        <v>28</v>
      </c>
      <c r="D29" t="s">
        <v>22</v>
      </c>
      <c r="F29" s="89" t="str">
        <f>VLOOKUP(A29,'Minor Boys'!$C$2:$D$900,2,FALSE)</f>
        <v>Fin Logue</v>
      </c>
    </row>
    <row r="30" spans="1:6">
      <c r="A30" s="12">
        <v>24</v>
      </c>
      <c r="B30" s="46" t="s">
        <v>264</v>
      </c>
      <c r="C30" t="s">
        <v>28</v>
      </c>
      <c r="D30" t="s">
        <v>22</v>
      </c>
      <c r="F30" s="89" t="str">
        <f>VLOOKUP(A30,'Minor Boys'!$C$2:$D$900,2,FALSE)</f>
        <v>Mason Mcaneney</v>
      </c>
    </row>
    <row r="31" spans="1:6">
      <c r="A31" s="12">
        <v>25</v>
      </c>
      <c r="B31" s="46" t="s">
        <v>265</v>
      </c>
      <c r="C31" t="s">
        <v>28</v>
      </c>
      <c r="D31" t="s">
        <v>22</v>
      </c>
      <c r="F31" s="89" t="str">
        <f>VLOOKUP(A31,'Minor Boys'!$C$2:$D$900,2,FALSE)</f>
        <v>Oliver Smith</v>
      </c>
    </row>
    <row r="32" spans="1:6">
      <c r="A32" s="12">
        <v>26</v>
      </c>
      <c r="B32" s="46" t="s">
        <v>266</v>
      </c>
      <c r="C32" t="s">
        <v>28</v>
      </c>
      <c r="D32" t="s">
        <v>22</v>
      </c>
      <c r="F32" s="89" t="str">
        <f>VLOOKUP(A32,'Minor Boys'!$C$2:$D$900,2,FALSE)</f>
        <v>Joseph Rigby</v>
      </c>
    </row>
    <row r="33" spans="1:6">
      <c r="A33" s="12">
        <v>27</v>
      </c>
      <c r="B33" s="46" t="s">
        <v>267</v>
      </c>
      <c r="C33" t="s">
        <v>28</v>
      </c>
      <c r="D33" t="s">
        <v>22</v>
      </c>
      <c r="F33" s="89" t="str">
        <f>VLOOKUP(A33,'Minor Boys'!$C$2:$D$900,2,FALSE)</f>
        <v>Jack Dixon</v>
      </c>
    </row>
    <row r="34" spans="1:6" s="11" customFormat="1">
      <c r="A34" s="14">
        <v>28</v>
      </c>
      <c r="B34" s="73" t="s">
        <v>268</v>
      </c>
      <c r="C34" s="11" t="s">
        <v>28</v>
      </c>
      <c r="D34" s="11" t="s">
        <v>22</v>
      </c>
      <c r="F34" s="88" t="e">
        <f>VLOOKUP(A34,'Minor Boys'!$C$2:$D$900,2,FALSE)</f>
        <v>#N/A</v>
      </c>
    </row>
    <row r="35" spans="1:6">
      <c r="A35" s="12">
        <v>29</v>
      </c>
      <c r="B35" s="46" t="s">
        <v>269</v>
      </c>
      <c r="C35" t="s">
        <v>28</v>
      </c>
      <c r="D35" t="s">
        <v>22</v>
      </c>
      <c r="F35" s="89" t="str">
        <f>VLOOKUP(A35,'Minor Boys'!$C$2:$D$900,2,FALSE)</f>
        <v>Daniel Knott</v>
      </c>
    </row>
    <row r="36" spans="1:6" s="11" customFormat="1">
      <c r="A36" s="14">
        <v>30</v>
      </c>
      <c r="B36" s="73" t="s">
        <v>270</v>
      </c>
      <c r="C36" s="11" t="s">
        <v>28</v>
      </c>
      <c r="D36" s="11" t="s">
        <v>22</v>
      </c>
      <c r="F36" s="88" t="e">
        <f>VLOOKUP(A36,'Minor Boys'!$C$2:$D$900,2,FALSE)</f>
        <v>#N/A</v>
      </c>
    </row>
    <row r="37" spans="1:6" s="11" customFormat="1">
      <c r="A37" s="14">
        <v>31</v>
      </c>
      <c r="B37" s="73" t="s">
        <v>271</v>
      </c>
      <c r="C37" s="11" t="s">
        <v>28</v>
      </c>
      <c r="D37" s="11" t="s">
        <v>22</v>
      </c>
      <c r="F37" s="88" t="e">
        <f>VLOOKUP(A37,'Minor Boys'!$C$2:$D$900,2,FALSE)</f>
        <v>#N/A</v>
      </c>
    </row>
    <row r="38" spans="1:6">
      <c r="A38" s="12">
        <v>32</v>
      </c>
      <c r="C38" t="s">
        <v>28</v>
      </c>
      <c r="D38" t="s">
        <v>22</v>
      </c>
    </row>
    <row r="39" spans="1:6">
      <c r="A39" s="12">
        <v>33</v>
      </c>
      <c r="C39" t="s">
        <v>28</v>
      </c>
      <c r="D39" t="s">
        <v>22</v>
      </c>
    </row>
    <row r="40" spans="1:6">
      <c r="A40" s="12">
        <v>34</v>
      </c>
      <c r="C40" t="s">
        <v>28</v>
      </c>
      <c r="D40" t="s">
        <v>22</v>
      </c>
    </row>
    <row r="41" spans="1:6">
      <c r="A41" s="12">
        <v>35</v>
      </c>
      <c r="C41" t="s">
        <v>28</v>
      </c>
      <c r="D41" t="s">
        <v>22</v>
      </c>
    </row>
    <row r="42" spans="1:6">
      <c r="A42" s="12">
        <v>36</v>
      </c>
      <c r="C42" t="s">
        <v>28</v>
      </c>
      <c r="D42" t="s">
        <v>22</v>
      </c>
    </row>
    <row r="43" spans="1:6">
      <c r="A43" s="12">
        <v>37</v>
      </c>
      <c r="C43" t="s">
        <v>28</v>
      </c>
      <c r="D43" t="s">
        <v>22</v>
      </c>
    </row>
    <row r="44" spans="1:6">
      <c r="A44" s="12">
        <v>38</v>
      </c>
      <c r="C44" t="s">
        <v>28</v>
      </c>
      <c r="D44" t="s">
        <v>22</v>
      </c>
    </row>
    <row r="45" spans="1:6">
      <c r="A45" s="12">
        <v>39</v>
      </c>
      <c r="C45" t="s">
        <v>28</v>
      </c>
      <c r="D45" t="s">
        <v>22</v>
      </c>
    </row>
    <row r="46" spans="1:6">
      <c r="A46" s="12">
        <v>40</v>
      </c>
      <c r="B46" s="46" t="s">
        <v>471</v>
      </c>
      <c r="C46" t="s">
        <v>19</v>
      </c>
      <c r="D46" t="s">
        <v>22</v>
      </c>
      <c r="F46" s="89" t="str">
        <f>VLOOKUP(A46,'Minor Boys'!$C$2:$D$900,2,FALSE)</f>
        <v>Javier Villafane</v>
      </c>
    </row>
    <row r="47" spans="1:6">
      <c r="A47" s="12">
        <v>41</v>
      </c>
      <c r="B47" s="46" t="s">
        <v>472</v>
      </c>
      <c r="C47" t="s">
        <v>19</v>
      </c>
      <c r="D47" t="s">
        <v>22</v>
      </c>
      <c r="F47" s="89" t="str">
        <f>VLOOKUP(A47,'Minor Boys'!$C$2:$D$900,2,FALSE)</f>
        <v>Charlie Connacher</v>
      </c>
    </row>
    <row r="48" spans="1:6">
      <c r="A48" s="12">
        <v>42</v>
      </c>
      <c r="B48" s="46" t="s">
        <v>473</v>
      </c>
      <c r="C48" t="s">
        <v>19</v>
      </c>
      <c r="D48" t="s">
        <v>22</v>
      </c>
      <c r="F48" s="89" t="str">
        <f>VLOOKUP(A48,'Minor Boys'!$C$2:$D$900,2,FALSE)</f>
        <v>Ruari Frankel</v>
      </c>
    </row>
    <row r="49" spans="1:6">
      <c r="A49" s="12">
        <v>43</v>
      </c>
      <c r="B49" s="46" t="s">
        <v>474</v>
      </c>
      <c r="C49" t="s">
        <v>19</v>
      </c>
      <c r="D49" t="s">
        <v>22</v>
      </c>
      <c r="F49" s="89" t="str">
        <f>VLOOKUP(A49,'Minor Boys'!$C$2:$D$900,2,FALSE)</f>
        <v>Henry Williams</v>
      </c>
    </row>
    <row r="50" spans="1:6">
      <c r="A50" s="12">
        <v>44</v>
      </c>
      <c r="B50" s="46" t="s">
        <v>475</v>
      </c>
      <c r="C50" t="s">
        <v>19</v>
      </c>
      <c r="D50" t="s">
        <v>22</v>
      </c>
      <c r="F50" s="89" t="str">
        <f>VLOOKUP(A50,'Minor Boys'!$C$2:$D$900,2,FALSE)</f>
        <v>James Hayes</v>
      </c>
    </row>
    <row r="51" spans="1:6" s="11" customFormat="1">
      <c r="A51" s="14">
        <v>45</v>
      </c>
      <c r="B51" s="73" t="s">
        <v>476</v>
      </c>
      <c r="C51" s="11" t="s">
        <v>19</v>
      </c>
      <c r="D51" s="11" t="s">
        <v>22</v>
      </c>
      <c r="F51" s="88" t="e">
        <f>VLOOKUP(A51,'Minor Boys'!$C$2:$D$900,2,FALSE)</f>
        <v>#N/A</v>
      </c>
    </row>
    <row r="52" spans="1:6">
      <c r="A52" s="12">
        <v>46</v>
      </c>
      <c r="B52" s="46" t="s">
        <v>551</v>
      </c>
      <c r="C52" t="s">
        <v>19</v>
      </c>
      <c r="D52" t="s">
        <v>22</v>
      </c>
      <c r="F52" s="89" t="str">
        <f>VLOOKUP(A52,'Minor Boys'!$C$2:$D$900,2,FALSE)</f>
        <v>Adam Edwards</v>
      </c>
    </row>
    <row r="53" spans="1:6">
      <c r="A53" s="12">
        <v>47</v>
      </c>
      <c r="B53" s="46" t="s">
        <v>477</v>
      </c>
      <c r="C53" t="s">
        <v>19</v>
      </c>
      <c r="D53" t="s">
        <v>22</v>
      </c>
      <c r="F53" s="89" t="str">
        <f>VLOOKUP(A53,'Minor Boys'!$C$2:$D$900,2,FALSE)</f>
        <v>Massimo Wyatt</v>
      </c>
    </row>
    <row r="54" spans="1:6">
      <c r="A54" s="12">
        <v>48</v>
      </c>
      <c r="B54" s="46" t="s">
        <v>544</v>
      </c>
      <c r="C54" t="s">
        <v>19</v>
      </c>
      <c r="D54" t="s">
        <v>22</v>
      </c>
      <c r="F54" s="89" t="str">
        <f>VLOOKUP(A54,'Minor Boys'!$C$2:$D$900,2,FALSE)</f>
        <v>Charlie Preece</v>
      </c>
    </row>
    <row r="55" spans="1:6" s="11" customFormat="1">
      <c r="A55" s="14">
        <v>49</v>
      </c>
      <c r="B55" s="73" t="s">
        <v>478</v>
      </c>
      <c r="C55" s="11" t="s">
        <v>19</v>
      </c>
      <c r="D55" s="11" t="s">
        <v>22</v>
      </c>
      <c r="F55" s="88" t="e">
        <f>VLOOKUP(A55,'Minor Boys'!$C$2:$D$900,2,FALSE)</f>
        <v>#N/A</v>
      </c>
    </row>
    <row r="56" spans="1:6">
      <c r="A56" s="12">
        <v>50</v>
      </c>
      <c r="C56" t="s">
        <v>19</v>
      </c>
      <c r="D56" t="s">
        <v>22</v>
      </c>
      <c r="F56" s="89" t="e">
        <f>VLOOKUP(A56,'Minor Boys'!$C$2:$D$900,2,FALSE)</f>
        <v>#N/A</v>
      </c>
    </row>
    <row r="57" spans="1:6">
      <c r="A57" s="12">
        <v>51</v>
      </c>
      <c r="C57" t="s">
        <v>19</v>
      </c>
      <c r="D57" t="s">
        <v>22</v>
      </c>
      <c r="F57" s="89" t="e">
        <f>VLOOKUP(A57,'Minor Boys'!$C$2:$D$900,2,FALSE)</f>
        <v>#N/A</v>
      </c>
    </row>
    <row r="58" spans="1:6">
      <c r="A58" s="12">
        <v>52</v>
      </c>
      <c r="C58" t="s">
        <v>19</v>
      </c>
      <c r="D58" t="s">
        <v>22</v>
      </c>
      <c r="F58" s="89" t="e">
        <f>VLOOKUP(A58,'Minor Boys'!$C$2:$D$900,2,FALSE)</f>
        <v>#N/A</v>
      </c>
    </row>
    <row r="59" spans="1:6">
      <c r="A59" s="12">
        <v>53</v>
      </c>
      <c r="C59" t="s">
        <v>19</v>
      </c>
      <c r="D59" t="s">
        <v>22</v>
      </c>
      <c r="F59" s="89" t="e">
        <f>VLOOKUP(A59,'Minor Boys'!$C$2:$D$900,2,FALSE)</f>
        <v>#N/A</v>
      </c>
    </row>
    <row r="60" spans="1:6">
      <c r="A60" s="12">
        <v>54</v>
      </c>
      <c r="C60" t="s">
        <v>19</v>
      </c>
      <c r="D60" t="s">
        <v>22</v>
      </c>
      <c r="F60" s="89" t="e">
        <f>VLOOKUP(A60,'Minor Boys'!$C$2:$D$900,2,FALSE)</f>
        <v>#N/A</v>
      </c>
    </row>
    <row r="61" spans="1:6">
      <c r="A61" s="12">
        <v>55</v>
      </c>
      <c r="C61" t="s">
        <v>19</v>
      </c>
      <c r="D61" t="s">
        <v>22</v>
      </c>
      <c r="F61" s="89" t="e">
        <f>VLOOKUP(A61,'Minor Boys'!$C$2:$D$900,2,FALSE)</f>
        <v>#N/A</v>
      </c>
    </row>
    <row r="62" spans="1:6">
      <c r="A62" s="12">
        <v>56</v>
      </c>
      <c r="C62" t="s">
        <v>19</v>
      </c>
      <c r="D62" t="s">
        <v>22</v>
      </c>
      <c r="F62" s="89" t="e">
        <f>VLOOKUP(A62,'Minor Boys'!$C$2:$D$900,2,FALSE)</f>
        <v>#N/A</v>
      </c>
    </row>
    <row r="63" spans="1:6">
      <c r="A63" s="12">
        <v>57</v>
      </c>
      <c r="C63" t="s">
        <v>19</v>
      </c>
      <c r="D63" t="s">
        <v>22</v>
      </c>
      <c r="F63" s="89" t="e">
        <f>VLOOKUP(A63,'Minor Boys'!$C$2:$D$900,2,FALSE)</f>
        <v>#N/A</v>
      </c>
    </row>
    <row r="64" spans="1:6">
      <c r="A64" s="12">
        <v>58</v>
      </c>
      <c r="C64" t="s">
        <v>19</v>
      </c>
      <c r="D64" t="s">
        <v>22</v>
      </c>
      <c r="F64" s="89" t="e">
        <f>VLOOKUP(A64,'Minor Boys'!$C$2:$D$900,2,FALSE)</f>
        <v>#N/A</v>
      </c>
    </row>
    <row r="65" spans="1:6">
      <c r="A65" s="12">
        <v>59</v>
      </c>
      <c r="C65" t="s">
        <v>19</v>
      </c>
      <c r="D65" t="s">
        <v>22</v>
      </c>
      <c r="F65" s="89" t="e">
        <f>VLOOKUP(A65,'Minor Boys'!$C$2:$D$900,2,FALSE)</f>
        <v>#N/A</v>
      </c>
    </row>
    <row r="66" spans="1:6">
      <c r="A66" s="12">
        <v>60</v>
      </c>
      <c r="B66" t="s">
        <v>503</v>
      </c>
      <c r="C66" t="s">
        <v>13</v>
      </c>
      <c r="D66" t="s">
        <v>22</v>
      </c>
      <c r="F66" s="89" t="str">
        <f>VLOOKUP(A66,'Minor Boys'!$C$2:$D$900,2,FALSE)</f>
        <v>Bertie Ingram</v>
      </c>
    </row>
    <row r="67" spans="1:6" s="11" customFormat="1">
      <c r="A67" s="14">
        <v>61</v>
      </c>
      <c r="B67" s="11" t="s">
        <v>504</v>
      </c>
      <c r="C67" s="11" t="s">
        <v>13</v>
      </c>
      <c r="D67" s="11" t="s">
        <v>22</v>
      </c>
      <c r="F67" s="88" t="e">
        <f>VLOOKUP(A67,'Minor Boys'!$C$2:$D$900,2,FALSE)</f>
        <v>#N/A</v>
      </c>
    </row>
    <row r="68" spans="1:6" s="11" customFormat="1">
      <c r="A68" s="14">
        <v>62</v>
      </c>
      <c r="B68" s="11" t="s">
        <v>505</v>
      </c>
      <c r="C68" s="11" t="s">
        <v>13</v>
      </c>
      <c r="D68" s="11" t="s">
        <v>22</v>
      </c>
      <c r="F68" s="88" t="e">
        <f>VLOOKUP(A68,'Minor Boys'!$C$2:$D$900,2,FALSE)</f>
        <v>#N/A</v>
      </c>
    </row>
    <row r="69" spans="1:6">
      <c r="A69" s="12">
        <v>63</v>
      </c>
      <c r="B69" t="s">
        <v>506</v>
      </c>
      <c r="C69" t="s">
        <v>13</v>
      </c>
      <c r="D69" t="s">
        <v>22</v>
      </c>
      <c r="F69" s="89" t="str">
        <f>VLOOKUP(A69,'Minor Boys'!$C$2:$D$900,2,FALSE)</f>
        <v>Connor McGrath</v>
      </c>
    </row>
    <row r="70" spans="1:6" s="11" customFormat="1">
      <c r="A70" s="14">
        <v>64</v>
      </c>
      <c r="B70" s="11" t="s">
        <v>507</v>
      </c>
      <c r="C70" s="11" t="s">
        <v>13</v>
      </c>
      <c r="D70" s="11" t="s">
        <v>22</v>
      </c>
      <c r="F70" s="88" t="e">
        <f>VLOOKUP(A70,'Minor Boys'!$C$2:$D$900,2,FALSE)</f>
        <v>#N/A</v>
      </c>
    </row>
    <row r="71" spans="1:6" s="11" customFormat="1">
      <c r="A71" s="14">
        <v>65</v>
      </c>
      <c r="B71" s="11" t="s">
        <v>508</v>
      </c>
      <c r="C71" s="11" t="s">
        <v>13</v>
      </c>
      <c r="D71" s="11" t="s">
        <v>22</v>
      </c>
      <c r="F71" s="88" t="e">
        <f>VLOOKUP(A71,'Minor Boys'!$C$2:$D$900,2,FALSE)</f>
        <v>#N/A</v>
      </c>
    </row>
    <row r="72" spans="1:6">
      <c r="A72" s="12">
        <v>66</v>
      </c>
      <c r="B72" t="s">
        <v>563</v>
      </c>
      <c r="C72" t="s">
        <v>13</v>
      </c>
      <c r="D72" t="s">
        <v>22</v>
      </c>
      <c r="F72" s="89" t="str">
        <f>VLOOKUP(A72,'Minor Boys'!$C$2:$D$900,2,FALSE)</f>
        <v>Jake Arnold</v>
      </c>
    </row>
    <row r="73" spans="1:6">
      <c r="A73" s="12">
        <v>67</v>
      </c>
      <c r="B73" t="s">
        <v>509</v>
      </c>
      <c r="C73" t="s">
        <v>13</v>
      </c>
      <c r="D73" t="s">
        <v>22</v>
      </c>
      <c r="F73" s="89" t="str">
        <f>VLOOKUP(A73,'Minor Boys'!$C$2:$D$900,2,FALSE)</f>
        <v>Joe Stevens</v>
      </c>
    </row>
    <row r="74" spans="1:6">
      <c r="A74" s="12">
        <v>68</v>
      </c>
      <c r="B74" t="s">
        <v>510</v>
      </c>
      <c r="C74" t="s">
        <v>13</v>
      </c>
      <c r="D74" t="s">
        <v>22</v>
      </c>
      <c r="F74" s="89" t="str">
        <f>VLOOKUP(A74,'Minor Boys'!$C$2:$D$900,2,FALSE)</f>
        <v>Luca Bradley</v>
      </c>
    </row>
    <row r="75" spans="1:6">
      <c r="A75" s="12">
        <v>69</v>
      </c>
      <c r="B75" t="s">
        <v>511</v>
      </c>
      <c r="C75" t="s">
        <v>13</v>
      </c>
      <c r="D75" t="s">
        <v>22</v>
      </c>
      <c r="F75" s="89" t="str">
        <f>VLOOKUP(A75,'Minor Boys'!$C$2:$D$900,2,FALSE)</f>
        <v>Luke Kellas</v>
      </c>
    </row>
    <row r="76" spans="1:6">
      <c r="A76" s="12">
        <v>70</v>
      </c>
      <c r="B76" t="s">
        <v>512</v>
      </c>
      <c r="C76" t="s">
        <v>13</v>
      </c>
      <c r="D76" t="s">
        <v>22</v>
      </c>
      <c r="F76" s="89" t="str">
        <f>VLOOKUP(A76,'Minor Boys'!$C$2:$D$900,2,FALSE)</f>
        <v>Nathan Walker</v>
      </c>
    </row>
    <row r="77" spans="1:6">
      <c r="A77" s="12">
        <v>71</v>
      </c>
      <c r="B77" t="s">
        <v>513</v>
      </c>
      <c r="C77" t="s">
        <v>13</v>
      </c>
      <c r="D77" t="s">
        <v>22</v>
      </c>
      <c r="F77" s="89" t="str">
        <f>VLOOKUP(A77,'Minor Boys'!$C$2:$D$900,2,FALSE)</f>
        <v>Tom Durnan</v>
      </c>
    </row>
    <row r="78" spans="1:6">
      <c r="A78" s="12">
        <v>72</v>
      </c>
      <c r="C78" t="s">
        <v>13</v>
      </c>
      <c r="D78" t="s">
        <v>22</v>
      </c>
    </row>
    <row r="79" spans="1:6">
      <c r="A79" s="12">
        <v>73</v>
      </c>
      <c r="C79" t="s">
        <v>13</v>
      </c>
      <c r="D79" t="s">
        <v>22</v>
      </c>
    </row>
    <row r="80" spans="1:6">
      <c r="A80" s="12">
        <v>74</v>
      </c>
      <c r="C80" t="s">
        <v>13</v>
      </c>
      <c r="D80" t="s">
        <v>22</v>
      </c>
    </row>
    <row r="81" spans="1:6">
      <c r="A81" s="12">
        <v>75</v>
      </c>
      <c r="C81" t="s">
        <v>13</v>
      </c>
      <c r="D81" t="s">
        <v>22</v>
      </c>
    </row>
    <row r="82" spans="1:6">
      <c r="A82" s="12">
        <v>76</v>
      </c>
      <c r="C82" t="s">
        <v>13</v>
      </c>
      <c r="D82" t="s">
        <v>22</v>
      </c>
    </row>
    <row r="83" spans="1:6">
      <c r="A83" s="12">
        <v>77</v>
      </c>
      <c r="C83" t="s">
        <v>13</v>
      </c>
      <c r="D83" t="s">
        <v>22</v>
      </c>
    </row>
    <row r="84" spans="1:6">
      <c r="A84" s="12">
        <v>78</v>
      </c>
      <c r="C84" t="s">
        <v>13</v>
      </c>
      <c r="D84" t="s">
        <v>22</v>
      </c>
    </row>
    <row r="85" spans="1:6">
      <c r="A85" s="12">
        <v>79</v>
      </c>
      <c r="C85" t="s">
        <v>13</v>
      </c>
      <c r="D85" t="s">
        <v>22</v>
      </c>
    </row>
    <row r="86" spans="1:6" s="11" customFormat="1">
      <c r="A86" s="14">
        <v>80</v>
      </c>
      <c r="B86" s="73" t="s">
        <v>272</v>
      </c>
      <c r="C86" s="11" t="s">
        <v>20</v>
      </c>
      <c r="D86" s="11" t="s">
        <v>22</v>
      </c>
      <c r="F86" s="88" t="e">
        <f>VLOOKUP(A86,'Minor Boys'!$C$2:$D$900,2,FALSE)</f>
        <v>#N/A</v>
      </c>
    </row>
    <row r="87" spans="1:6" s="11" customFormat="1">
      <c r="A87" s="14">
        <v>81</v>
      </c>
      <c r="B87" s="73" t="s">
        <v>273</v>
      </c>
      <c r="C87" s="11" t="s">
        <v>20</v>
      </c>
      <c r="D87" s="11" t="s">
        <v>22</v>
      </c>
      <c r="F87" s="88" t="e">
        <f>VLOOKUP(A87,'Minor Boys'!$C$2:$D$900,2,FALSE)</f>
        <v>#N/A</v>
      </c>
    </row>
    <row r="88" spans="1:6">
      <c r="A88" s="12">
        <v>82</v>
      </c>
      <c r="B88" s="46" t="s">
        <v>274</v>
      </c>
      <c r="C88" t="s">
        <v>20</v>
      </c>
      <c r="D88" t="s">
        <v>22</v>
      </c>
      <c r="F88" s="89" t="str">
        <f>VLOOKUP(A88,'Minor Boys'!$C$2:$D$900,2,FALSE)</f>
        <v>Callum Hills</v>
      </c>
    </row>
    <row r="89" spans="1:6">
      <c r="A89" s="12">
        <v>83</v>
      </c>
      <c r="B89" s="46" t="s">
        <v>275</v>
      </c>
      <c r="C89" t="s">
        <v>20</v>
      </c>
      <c r="D89" t="s">
        <v>22</v>
      </c>
      <c r="F89" s="89" t="str">
        <f>VLOOKUP(A89,'Minor Boys'!$C$2:$D$900,2,FALSE)</f>
        <v>Thomas Erskine</v>
      </c>
    </row>
    <row r="90" spans="1:6">
      <c r="A90" s="12">
        <v>84</v>
      </c>
      <c r="B90" s="46" t="s">
        <v>276</v>
      </c>
      <c r="C90" t="s">
        <v>20</v>
      </c>
      <c r="D90" t="s">
        <v>22</v>
      </c>
      <c r="F90" s="89" t="str">
        <f>VLOOKUP(A90,'Minor Boys'!$C$2:$D$900,2,FALSE)</f>
        <v>Jamie Hobday</v>
      </c>
    </row>
    <row r="91" spans="1:6">
      <c r="A91" s="12">
        <v>85</v>
      </c>
      <c r="B91" s="46" t="s">
        <v>277</v>
      </c>
      <c r="C91" t="s">
        <v>20</v>
      </c>
      <c r="D91" t="s">
        <v>22</v>
      </c>
      <c r="F91" s="89" t="str">
        <f>VLOOKUP(A91,'Minor Boys'!$C$2:$D$900,2,FALSE)</f>
        <v>Ben Woodfine</v>
      </c>
    </row>
    <row r="92" spans="1:6">
      <c r="A92" s="12">
        <v>86</v>
      </c>
      <c r="B92" s="46" t="s">
        <v>278</v>
      </c>
      <c r="C92" t="s">
        <v>20</v>
      </c>
      <c r="D92" t="s">
        <v>22</v>
      </c>
      <c r="F92" s="89" t="str">
        <f>VLOOKUP(A92,'Minor Boys'!$C$2:$D$900,2,FALSE)</f>
        <v>Sam Johnston</v>
      </c>
    </row>
    <row r="93" spans="1:6">
      <c r="A93" s="12">
        <v>87</v>
      </c>
      <c r="B93" s="46" t="s">
        <v>279</v>
      </c>
      <c r="C93" t="s">
        <v>20</v>
      </c>
      <c r="D93" t="s">
        <v>22</v>
      </c>
      <c r="F93" s="89" t="str">
        <f>VLOOKUP(A93,'Minor Boys'!$C$2:$D$900,2,FALSE)</f>
        <v>Henry McDonald</v>
      </c>
    </row>
    <row r="94" spans="1:6">
      <c r="A94" s="12">
        <v>88</v>
      </c>
      <c r="B94" s="46" t="s">
        <v>280</v>
      </c>
      <c r="C94" t="s">
        <v>20</v>
      </c>
      <c r="D94" t="s">
        <v>22</v>
      </c>
      <c r="F94" s="89" t="str">
        <f>VLOOKUP(A94,'Minor Boys'!$C$2:$D$900,2,FALSE)</f>
        <v>Toby Earl</v>
      </c>
    </row>
    <row r="95" spans="1:6">
      <c r="A95" s="12">
        <v>89</v>
      </c>
      <c r="B95" s="46" t="s">
        <v>281</v>
      </c>
      <c r="C95" t="s">
        <v>20</v>
      </c>
      <c r="D95" t="s">
        <v>22</v>
      </c>
      <c r="F95" s="89" t="str">
        <f>VLOOKUP(A95,'Minor Boys'!$C$2:$D$900,2,FALSE)</f>
        <v>Hayden Ashworth</v>
      </c>
    </row>
    <row r="96" spans="1:6">
      <c r="A96" s="12">
        <v>90</v>
      </c>
      <c r="B96" s="46" t="s">
        <v>282</v>
      </c>
      <c r="C96" t="s">
        <v>20</v>
      </c>
      <c r="D96" t="s">
        <v>22</v>
      </c>
      <c r="F96" s="89" t="str">
        <f>VLOOKUP(A96,'Minor Boys'!$C$2:$D$900,2,FALSE)</f>
        <v>Felix Welsh</v>
      </c>
    </row>
    <row r="97" spans="1:6">
      <c r="A97" s="12">
        <v>91</v>
      </c>
      <c r="B97" s="46" t="s">
        <v>283</v>
      </c>
      <c r="C97" t="s">
        <v>20</v>
      </c>
      <c r="D97" t="s">
        <v>22</v>
      </c>
      <c r="F97" s="89" t="str">
        <f>VLOOKUP(A97,'Minor Boys'!$C$2:$D$900,2,FALSE)</f>
        <v>Gus Lewis</v>
      </c>
    </row>
    <row r="98" spans="1:6">
      <c r="A98" s="12">
        <v>92</v>
      </c>
      <c r="B98" s="46" t="s">
        <v>284</v>
      </c>
      <c r="C98" t="s">
        <v>20</v>
      </c>
      <c r="D98" t="s">
        <v>22</v>
      </c>
      <c r="F98" s="89" t="str">
        <f>VLOOKUP(A98,'Minor Boys'!$C$2:$D$900,2,FALSE)</f>
        <v>Jake Valkenburg</v>
      </c>
    </row>
    <row r="99" spans="1:6">
      <c r="A99" s="12">
        <v>93</v>
      </c>
      <c r="B99" s="46" t="s">
        <v>285</v>
      </c>
      <c r="C99" t="s">
        <v>20</v>
      </c>
      <c r="D99" t="s">
        <v>22</v>
      </c>
      <c r="F99" s="89" t="str">
        <f>VLOOKUP(A99,'Minor Boys'!$C$2:$D$900,2,FALSE)</f>
        <v>Hayden Gale</v>
      </c>
    </row>
    <row r="100" spans="1:6">
      <c r="A100" s="12">
        <v>94</v>
      </c>
      <c r="B100" s="46" t="s">
        <v>286</v>
      </c>
      <c r="C100" t="s">
        <v>20</v>
      </c>
      <c r="D100" t="s">
        <v>22</v>
      </c>
      <c r="F100" s="89" t="str">
        <f>VLOOKUP(A100,'Minor Boys'!$C$2:$D$900,2,FALSE)</f>
        <v>Matthew Pickering</v>
      </c>
    </row>
    <row r="101" spans="1:6">
      <c r="A101" s="12">
        <v>95</v>
      </c>
      <c r="B101" s="46" t="s">
        <v>287</v>
      </c>
      <c r="C101" t="s">
        <v>20</v>
      </c>
      <c r="D101" t="s">
        <v>22</v>
      </c>
      <c r="F101" s="89" t="str">
        <f>VLOOKUP(A101,'Minor Boys'!$C$2:$D$900,2,FALSE)</f>
        <v>Ned Rose</v>
      </c>
    </row>
    <row r="102" spans="1:6">
      <c r="A102" s="12">
        <v>96</v>
      </c>
      <c r="B102" s="48" t="s">
        <v>479</v>
      </c>
      <c r="C102" t="s">
        <v>20</v>
      </c>
      <c r="D102" t="s">
        <v>22</v>
      </c>
      <c r="F102" s="89" t="str">
        <f>VLOOKUP(A102,'Minor Boys'!$C$2:$D$900,2,FALSE)</f>
        <v>Noah Laird</v>
      </c>
    </row>
    <row r="103" spans="1:6">
      <c r="A103" s="12">
        <v>97</v>
      </c>
      <c r="B103" s="48"/>
      <c r="C103" t="s">
        <v>20</v>
      </c>
      <c r="D103" t="s">
        <v>22</v>
      </c>
    </row>
    <row r="104" spans="1:6">
      <c r="A104" s="12">
        <v>98</v>
      </c>
      <c r="B104" s="48"/>
      <c r="C104" t="s">
        <v>20</v>
      </c>
      <c r="D104" t="s">
        <v>22</v>
      </c>
    </row>
    <row r="105" spans="1:6">
      <c r="A105" s="12">
        <v>99</v>
      </c>
      <c r="B105" s="51"/>
      <c r="C105" t="s">
        <v>20</v>
      </c>
      <c r="D105" t="s">
        <v>22</v>
      </c>
    </row>
    <row r="107" spans="1:6">
      <c r="A107" s="12">
        <v>100</v>
      </c>
      <c r="B107" s="46" t="s">
        <v>288</v>
      </c>
      <c r="C107" t="s">
        <v>21</v>
      </c>
      <c r="D107" t="s">
        <v>22</v>
      </c>
      <c r="F107" s="89" t="str">
        <f>VLOOKUP(A107,'Minor Boys'!$C$2:$D$900,2,FALSE)</f>
        <v>Spencer Corder</v>
      </c>
    </row>
    <row r="108" spans="1:6">
      <c r="A108" s="12">
        <v>101</v>
      </c>
      <c r="B108" s="46" t="s">
        <v>289</v>
      </c>
      <c r="C108" t="s">
        <v>21</v>
      </c>
      <c r="D108" t="s">
        <v>22</v>
      </c>
      <c r="F108" s="89" t="str">
        <f>VLOOKUP(A108,'Minor Boys'!$C$2:$D$900,2,FALSE)</f>
        <v>Oliver Crofts</v>
      </c>
    </row>
    <row r="109" spans="1:6" s="11" customFormat="1">
      <c r="A109" s="14">
        <v>102</v>
      </c>
      <c r="B109" s="73" t="s">
        <v>290</v>
      </c>
      <c r="C109" s="11" t="s">
        <v>21</v>
      </c>
      <c r="D109" s="11" t="s">
        <v>22</v>
      </c>
      <c r="F109" s="88" t="e">
        <f>VLOOKUP(A109,'Minor Boys'!$C$2:$D$900,2,FALSE)</f>
        <v>#N/A</v>
      </c>
    </row>
    <row r="110" spans="1:6">
      <c r="A110" s="12">
        <v>103</v>
      </c>
      <c r="B110" s="46" t="s">
        <v>291</v>
      </c>
      <c r="C110" t="s">
        <v>21</v>
      </c>
      <c r="D110" t="s">
        <v>22</v>
      </c>
      <c r="F110" s="89" t="str">
        <f>VLOOKUP(A110,'Minor Boys'!$C$2:$D$900,2,FALSE)</f>
        <v>Oscar Golinski</v>
      </c>
    </row>
    <row r="111" spans="1:6">
      <c r="A111" s="12">
        <v>104</v>
      </c>
      <c r="B111" s="46" t="s">
        <v>292</v>
      </c>
      <c r="C111" t="s">
        <v>21</v>
      </c>
      <c r="D111" t="s">
        <v>22</v>
      </c>
      <c r="F111" s="89" t="str">
        <f>VLOOKUP(A111,'Minor Boys'!$C$2:$D$900,2,FALSE)</f>
        <v>Adam Taylor</v>
      </c>
    </row>
    <row r="112" spans="1:6">
      <c r="A112" s="12">
        <v>105</v>
      </c>
      <c r="B112" s="46" t="s">
        <v>293</v>
      </c>
      <c r="C112" t="s">
        <v>21</v>
      </c>
      <c r="D112" t="s">
        <v>22</v>
      </c>
      <c r="F112" s="89" t="str">
        <f>VLOOKUP(A112,'Minor Boys'!$C$2:$D$900,2,FALSE)</f>
        <v>Reuben Fearns</v>
      </c>
    </row>
    <row r="113" spans="1:6">
      <c r="A113" s="12">
        <v>106</v>
      </c>
      <c r="B113" s="46" t="s">
        <v>294</v>
      </c>
      <c r="C113" t="s">
        <v>21</v>
      </c>
      <c r="D113" t="s">
        <v>22</v>
      </c>
      <c r="F113" s="89" t="str">
        <f>VLOOKUP(A113,'Minor Boys'!$C$2:$D$900,2,FALSE)</f>
        <v>Luke McClafferty</v>
      </c>
    </row>
    <row r="114" spans="1:6">
      <c r="A114" s="12">
        <v>107</v>
      </c>
      <c r="B114" s="46" t="s">
        <v>295</v>
      </c>
      <c r="C114" t="s">
        <v>21</v>
      </c>
      <c r="D114" t="s">
        <v>22</v>
      </c>
      <c r="F114" s="89" t="str">
        <f>VLOOKUP(A114,'Minor Boys'!$C$2:$D$900,2,FALSE)</f>
        <v>Corey Smith</v>
      </c>
    </row>
    <row r="115" spans="1:6">
      <c r="A115" s="12">
        <v>108</v>
      </c>
      <c r="B115" s="46" t="s">
        <v>296</v>
      </c>
      <c r="C115" t="s">
        <v>21</v>
      </c>
      <c r="D115" t="s">
        <v>22</v>
      </c>
      <c r="F115" s="89" t="str">
        <f>VLOOKUP(A115,'Minor Boys'!$C$2:$D$900,2,FALSE)</f>
        <v>Jack Hiatt</v>
      </c>
    </row>
    <row r="116" spans="1:6">
      <c r="A116" s="12">
        <v>109</v>
      </c>
      <c r="B116" s="46" t="s">
        <v>297</v>
      </c>
      <c r="C116" t="s">
        <v>21</v>
      </c>
      <c r="D116" t="s">
        <v>22</v>
      </c>
      <c r="F116" s="89" t="str">
        <f>VLOOKUP(A116,'Minor Boys'!$C$2:$D$900,2,FALSE)</f>
        <v>Toby Wooton</v>
      </c>
    </row>
    <row r="117" spans="1:6">
      <c r="A117" s="12">
        <v>110</v>
      </c>
      <c r="B117" s="46" t="s">
        <v>298</v>
      </c>
      <c r="C117" t="s">
        <v>21</v>
      </c>
      <c r="D117" t="s">
        <v>22</v>
      </c>
      <c r="F117" s="89" t="str">
        <f>VLOOKUP(A117,'Minor Boys'!$C$2:$D$900,2,FALSE)</f>
        <v>Toby Nelson</v>
      </c>
    </row>
    <row r="118" spans="1:6">
      <c r="A118" s="12">
        <v>111</v>
      </c>
      <c r="C118" t="s">
        <v>21</v>
      </c>
      <c r="D118" t="s">
        <v>22</v>
      </c>
    </row>
    <row r="119" spans="1:6">
      <c r="A119" s="12">
        <v>112</v>
      </c>
      <c r="C119" t="s">
        <v>21</v>
      </c>
      <c r="D119" t="s">
        <v>22</v>
      </c>
    </row>
    <row r="120" spans="1:6">
      <c r="A120" s="12">
        <v>113</v>
      </c>
      <c r="C120" t="s">
        <v>21</v>
      </c>
      <c r="D120" t="s">
        <v>22</v>
      </c>
    </row>
    <row r="121" spans="1:6">
      <c r="A121" s="12">
        <v>114</v>
      </c>
      <c r="C121" t="s">
        <v>21</v>
      </c>
      <c r="D121" t="s">
        <v>22</v>
      </c>
    </row>
    <row r="122" spans="1:6">
      <c r="A122" s="12">
        <v>115</v>
      </c>
      <c r="C122" t="s">
        <v>21</v>
      </c>
      <c r="D122" t="s">
        <v>22</v>
      </c>
    </row>
    <row r="123" spans="1:6">
      <c r="A123" s="12">
        <v>116</v>
      </c>
      <c r="C123" t="s">
        <v>21</v>
      </c>
      <c r="D123" t="s">
        <v>22</v>
      </c>
    </row>
    <row r="124" spans="1:6">
      <c r="A124" s="12">
        <v>117</v>
      </c>
      <c r="C124" t="s">
        <v>21</v>
      </c>
      <c r="D124" t="s">
        <v>22</v>
      </c>
    </row>
    <row r="125" spans="1:6">
      <c r="A125" s="12">
        <v>118</v>
      </c>
      <c r="C125" t="s">
        <v>21</v>
      </c>
      <c r="D125" t="s">
        <v>22</v>
      </c>
    </row>
    <row r="126" spans="1:6">
      <c r="A126" s="12">
        <v>119</v>
      </c>
      <c r="C126" t="s">
        <v>21</v>
      </c>
      <c r="D126" t="s">
        <v>22</v>
      </c>
    </row>
    <row r="127" spans="1:6">
      <c r="A127" s="12">
        <v>120</v>
      </c>
      <c r="B127" s="46" t="s">
        <v>299</v>
      </c>
      <c r="C127" t="s">
        <v>14</v>
      </c>
      <c r="D127" t="s">
        <v>22</v>
      </c>
      <c r="F127" s="89" t="str">
        <f>VLOOKUP(A127,'Minor Boys'!$C$2:$D$900,2,FALSE)</f>
        <v>Jack O'Leary</v>
      </c>
    </row>
    <row r="128" spans="1:6">
      <c r="A128" s="12">
        <v>121</v>
      </c>
      <c r="B128" s="46" t="s">
        <v>300</v>
      </c>
      <c r="C128" t="s">
        <v>14</v>
      </c>
      <c r="D128" t="s">
        <v>22</v>
      </c>
      <c r="F128" s="89" t="str">
        <f>VLOOKUP(A128,'Minor Boys'!$C$2:$D$900,2,FALSE)</f>
        <v>George Elwell</v>
      </c>
    </row>
    <row r="129" spans="1:6">
      <c r="A129" s="12">
        <v>122</v>
      </c>
      <c r="B129" s="46" t="s">
        <v>301</v>
      </c>
      <c r="C129" t="s">
        <v>14</v>
      </c>
      <c r="D129" t="s">
        <v>22</v>
      </c>
      <c r="F129" s="89" t="str">
        <f>VLOOKUP(A129,'Minor Boys'!$C$2:$D$900,2,FALSE)</f>
        <v>Ethan Cook</v>
      </c>
    </row>
    <row r="130" spans="1:6">
      <c r="A130" s="12">
        <v>123</v>
      </c>
      <c r="B130" s="46" t="s">
        <v>302</v>
      </c>
      <c r="C130" t="s">
        <v>14</v>
      </c>
      <c r="D130" t="s">
        <v>22</v>
      </c>
      <c r="F130" s="89" t="str">
        <f>VLOOKUP(A130,'Minor Boys'!$C$2:$D$900,2,FALSE)</f>
        <v>Jack Potter</v>
      </c>
    </row>
    <row r="131" spans="1:6">
      <c r="A131" s="12">
        <v>124</v>
      </c>
      <c r="B131" s="46" t="s">
        <v>303</v>
      </c>
      <c r="C131" t="s">
        <v>14</v>
      </c>
      <c r="D131" t="s">
        <v>22</v>
      </c>
      <c r="F131" s="89" t="str">
        <f>VLOOKUP(A131,'Minor Boys'!$C$2:$D$900,2,FALSE)</f>
        <v>Thomas Harris</v>
      </c>
    </row>
    <row r="132" spans="1:6">
      <c r="A132" s="12">
        <v>125</v>
      </c>
      <c r="B132" s="46" t="s">
        <v>304</v>
      </c>
      <c r="C132" t="s">
        <v>14</v>
      </c>
      <c r="D132" t="s">
        <v>22</v>
      </c>
      <c r="F132" s="89" t="str">
        <f>VLOOKUP(A132,'Minor Boys'!$C$2:$D$900,2,FALSE)</f>
        <v>Hayden North</v>
      </c>
    </row>
    <row r="133" spans="1:6">
      <c r="A133" s="12">
        <v>126</v>
      </c>
      <c r="B133" s="46" t="s">
        <v>305</v>
      </c>
      <c r="C133" t="s">
        <v>14</v>
      </c>
      <c r="D133" t="s">
        <v>22</v>
      </c>
      <c r="F133" s="89" t="str">
        <f>VLOOKUP(A133,'Minor Boys'!$C$2:$D$900,2,FALSE)</f>
        <v>Daniel Jones</v>
      </c>
    </row>
    <row r="134" spans="1:6">
      <c r="A134" s="12">
        <v>127</v>
      </c>
      <c r="B134" s="46" t="s">
        <v>306</v>
      </c>
      <c r="C134" t="s">
        <v>14</v>
      </c>
      <c r="D134" t="s">
        <v>22</v>
      </c>
      <c r="F134" s="89" t="str">
        <f>VLOOKUP(A134,'Minor Boys'!$C$2:$D$900,2,FALSE)</f>
        <v>Morgan Hill</v>
      </c>
    </row>
    <row r="135" spans="1:6">
      <c r="A135" s="12">
        <v>128</v>
      </c>
      <c r="B135" s="46" t="s">
        <v>307</v>
      </c>
      <c r="C135" t="s">
        <v>14</v>
      </c>
      <c r="D135" t="s">
        <v>22</v>
      </c>
      <c r="F135" s="89" t="str">
        <f>VLOOKUP(A135,'Minor Boys'!$C$2:$D$900,2,FALSE)</f>
        <v>Giacomo MacGibbon</v>
      </c>
    </row>
    <row r="136" spans="1:6">
      <c r="A136" s="12">
        <v>129</v>
      </c>
      <c r="B136" s="46" t="s">
        <v>308</v>
      </c>
      <c r="C136" t="s">
        <v>14</v>
      </c>
      <c r="D136" t="s">
        <v>22</v>
      </c>
      <c r="F136" s="89" t="str">
        <f>VLOOKUP(A136,'Minor Boys'!$C$2:$D$900,2,FALSE)</f>
        <v>Josh Murtagh</v>
      </c>
    </row>
    <row r="137" spans="1:6">
      <c r="A137" s="12">
        <v>130</v>
      </c>
      <c r="B137" s="46" t="s">
        <v>309</v>
      </c>
      <c r="C137" t="s">
        <v>14</v>
      </c>
      <c r="D137" t="s">
        <v>22</v>
      </c>
      <c r="F137" s="89" t="str">
        <f>VLOOKUP(A137,'Minor Boys'!$C$2:$D$900,2,FALSE)</f>
        <v>James Phillips</v>
      </c>
    </row>
    <row r="138" spans="1:6">
      <c r="A138" s="12">
        <v>131</v>
      </c>
      <c r="B138" s="46" t="s">
        <v>310</v>
      </c>
      <c r="C138" t="s">
        <v>14</v>
      </c>
      <c r="D138" t="s">
        <v>22</v>
      </c>
      <c r="F138" s="89" t="str">
        <f>VLOOKUP(A138,'Minor Boys'!$C$2:$D$900,2,FALSE)</f>
        <v>Oliver Hallam</v>
      </c>
    </row>
    <row r="139" spans="1:6">
      <c r="A139" s="12">
        <v>132</v>
      </c>
      <c r="B139" s="46" t="s">
        <v>311</v>
      </c>
      <c r="C139" t="s">
        <v>14</v>
      </c>
      <c r="D139" t="s">
        <v>22</v>
      </c>
      <c r="F139" s="89" t="str">
        <f>VLOOKUP(A139,'Minor Boys'!$C$2:$D$900,2,FALSE)</f>
        <v>Kieran Cortese</v>
      </c>
    </row>
    <row r="140" spans="1:6">
      <c r="A140" s="12">
        <v>133</v>
      </c>
      <c r="B140" s="46"/>
      <c r="C140" t="s">
        <v>14</v>
      </c>
      <c r="D140" t="s">
        <v>22</v>
      </c>
    </row>
    <row r="141" spans="1:6">
      <c r="A141" s="12">
        <v>134</v>
      </c>
      <c r="B141" s="46"/>
      <c r="C141" t="s">
        <v>14</v>
      </c>
      <c r="D141" t="s">
        <v>22</v>
      </c>
    </row>
    <row r="142" spans="1:6">
      <c r="A142" s="12">
        <v>135</v>
      </c>
      <c r="C142" t="s">
        <v>14</v>
      </c>
      <c r="D142" t="s">
        <v>22</v>
      </c>
    </row>
    <row r="143" spans="1:6">
      <c r="A143" s="12">
        <v>136</v>
      </c>
      <c r="C143" t="s">
        <v>14</v>
      </c>
      <c r="D143" t="s">
        <v>22</v>
      </c>
    </row>
    <row r="144" spans="1:6">
      <c r="A144" s="12">
        <v>137</v>
      </c>
      <c r="C144" t="s">
        <v>14</v>
      </c>
      <c r="D144" t="s">
        <v>22</v>
      </c>
    </row>
    <row r="145" spans="1:4">
      <c r="A145" s="12">
        <v>138</v>
      </c>
      <c r="C145" t="s">
        <v>14</v>
      </c>
      <c r="D145" t="s">
        <v>22</v>
      </c>
    </row>
    <row r="146" spans="1:4">
      <c r="A146" s="12">
        <v>139</v>
      </c>
      <c r="C146" t="s">
        <v>14</v>
      </c>
      <c r="D146" t="s">
        <v>22</v>
      </c>
    </row>
    <row r="147" spans="1:4">
      <c r="A147" s="12">
        <v>203</v>
      </c>
      <c r="D147" t="s">
        <v>22</v>
      </c>
    </row>
    <row r="148" spans="1:4">
      <c r="A148" s="12">
        <v>204</v>
      </c>
      <c r="D148" t="s">
        <v>22</v>
      </c>
    </row>
    <row r="149" spans="1:4">
      <c r="A149" s="12">
        <v>205</v>
      </c>
      <c r="D149" t="s">
        <v>22</v>
      </c>
    </row>
    <row r="150" spans="1:4">
      <c r="A150" s="12">
        <v>206</v>
      </c>
      <c r="D150" t="s">
        <v>22</v>
      </c>
    </row>
    <row r="151" spans="1:4">
      <c r="A151" s="12">
        <v>207</v>
      </c>
      <c r="D151" t="s">
        <v>22</v>
      </c>
    </row>
    <row r="152" spans="1:4">
      <c r="A152" s="12">
        <v>208</v>
      </c>
      <c r="D152" t="s">
        <v>22</v>
      </c>
    </row>
    <row r="153" spans="1:4">
      <c r="A153" s="12">
        <v>209</v>
      </c>
      <c r="D153" t="s">
        <v>22</v>
      </c>
    </row>
    <row r="154" spans="1:4">
      <c r="A154" s="26">
        <v>210</v>
      </c>
      <c r="B154" s="52"/>
      <c r="D154" t="s">
        <v>22</v>
      </c>
    </row>
    <row r="155" spans="1:4">
      <c r="B155" s="38">
        <f>COUNTA(B2:B154)</f>
        <v>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352"/>
  <sheetViews>
    <sheetView workbookViewId="0">
      <pane xSplit="2" ySplit="10" topLeftCell="C11" activePane="bottomRight" state="frozen"/>
      <selection activeCell="J15" sqref="J15"/>
      <selection pane="topRight" activeCell="J15" sqref="J15"/>
      <selection pane="bottomLeft" activeCell="J15" sqref="J15"/>
      <selection pane="bottomRight" activeCell="E71" sqref="E71"/>
    </sheetView>
  </sheetViews>
  <sheetFormatPr defaultColWidth="8.85546875" defaultRowHeight="15"/>
  <cols>
    <col min="1" max="1" width="10.85546875" bestFit="1" customWidth="1"/>
    <col min="2" max="2" width="8.85546875" style="57"/>
    <col min="3" max="3" width="8.85546875" style="25" customWidth="1"/>
    <col min="4" max="5" width="20.7109375" style="5" customWidth="1"/>
    <col min="6" max="6" width="8.85546875" style="26" customWidth="1"/>
    <col min="7" max="7" width="10.28515625" style="27" customWidth="1"/>
    <col min="8" max="8" width="8.28515625" style="51" bestFit="1" customWidth="1"/>
    <col min="9" max="9" width="13.140625" bestFit="1" customWidth="1"/>
    <col min="10" max="10" width="10.7109375" bestFit="1" customWidth="1"/>
    <col min="17" max="17" width="3.5703125" customWidth="1"/>
  </cols>
  <sheetData>
    <row r="1" spans="1:18" ht="15.75" thickBot="1">
      <c r="A1" s="2" t="s">
        <v>3</v>
      </c>
      <c r="B1" s="3" t="s">
        <v>4</v>
      </c>
      <c r="C1" s="60" t="s">
        <v>0</v>
      </c>
      <c r="D1" s="55" t="s">
        <v>1</v>
      </c>
      <c r="E1" s="55" t="s">
        <v>29</v>
      </c>
      <c r="F1" s="58" t="s">
        <v>5</v>
      </c>
      <c r="G1" s="74" t="s">
        <v>2</v>
      </c>
    </row>
    <row r="2" spans="1:18" ht="15.75" thickBot="1">
      <c r="A2" t="s">
        <v>8</v>
      </c>
      <c r="B2" s="57">
        <v>1</v>
      </c>
      <c r="C2" s="61">
        <v>94</v>
      </c>
      <c r="D2" s="51" t="str">
        <f>IF(C2="","",VLOOKUP($C2,'Entries 2'!A:D,2,0))</f>
        <v>Matthew Pickering</v>
      </c>
      <c r="E2" s="51" t="str">
        <f>IF(C2="","",VLOOKUP($C2,'Entries 2'!A:D,3,0))</f>
        <v>Surrey</v>
      </c>
      <c r="F2" s="59" t="str">
        <f>IF(C2="","",VLOOKUP($C2,'Entries 2'!A:D,4,0))</f>
        <v>MB</v>
      </c>
      <c r="G2" s="75">
        <v>8.01</v>
      </c>
      <c r="H2" s="58"/>
      <c r="I2" s="54" t="s">
        <v>32</v>
      </c>
      <c r="J2" s="138" t="s">
        <v>31</v>
      </c>
      <c r="K2" s="139"/>
      <c r="L2" s="139"/>
      <c r="M2" s="139"/>
      <c r="N2" s="139"/>
      <c r="O2" s="140"/>
      <c r="P2" s="12"/>
    </row>
    <row r="3" spans="1:18">
      <c r="B3" s="57">
        <f>SUM(B2+1)</f>
        <v>2</v>
      </c>
      <c r="C3" s="61">
        <v>46</v>
      </c>
      <c r="D3" s="51" t="str">
        <f>IF(C3="","",VLOOKUP($C3,'Entries 2'!A:D,2,0))</f>
        <v>Adam Edwards</v>
      </c>
      <c r="E3" s="51" t="str">
        <f>IF(C3="","",VLOOKUP($C3,'Entries 2'!A:D,3,0))</f>
        <v>Shropshire</v>
      </c>
      <c r="F3" s="59" t="str">
        <f>IF(C3="","",VLOOKUP($C3,'Entries 2'!A:D,4,0))</f>
        <v>MB</v>
      </c>
      <c r="G3" s="75">
        <v>8.1</v>
      </c>
      <c r="H3" s="65"/>
      <c r="I3" s="10" t="s">
        <v>6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1">
        <v>6</v>
      </c>
      <c r="P3" s="16" t="s">
        <v>30</v>
      </c>
      <c r="R3" s="64" t="s">
        <v>17</v>
      </c>
    </row>
    <row r="4" spans="1:18">
      <c r="B4" s="57">
        <f t="shared" ref="B4:B67" si="0">SUM(B3+1)</f>
        <v>3</v>
      </c>
      <c r="C4" s="61">
        <v>20</v>
      </c>
      <c r="D4" s="51" t="str">
        <f>IF(C4="","",VLOOKUP($C4,'Entries 2'!A:D,2,0))</f>
        <v>Thomas Renwick</v>
      </c>
      <c r="E4" s="51" t="str">
        <f>IF(C4="","",VLOOKUP($C4,'Entries 2'!A:D,3,0))</f>
        <v>Cumbria</v>
      </c>
      <c r="F4" s="59" t="str">
        <f>IF(C4="","",VLOOKUP($C4,'Entries 2'!A:D,4,0))</f>
        <v>MB</v>
      </c>
      <c r="G4" s="75">
        <v>8.1199999999999992</v>
      </c>
      <c r="H4" s="66"/>
      <c r="I4" s="8" t="s">
        <v>19</v>
      </c>
      <c r="J4" s="13">
        <f t="array" ref="J4">SMALL(IF($E$2:$E$152="Shropshire",$B$2:$B$151),1)</f>
        <v>2</v>
      </c>
      <c r="K4" s="13">
        <f t="array" ref="K4">SMALL(IF($E$2:$E$152="Shropshire",$B$2:$B$151),2)</f>
        <v>6</v>
      </c>
      <c r="L4" s="13">
        <f t="array" ref="L4">SMALL(IF($E$2:$E$152="Shropshire",$B$2:$B$151),3)</f>
        <v>11</v>
      </c>
      <c r="M4" s="13">
        <f t="array" ref="M4">SMALL(IF($E$2:$E$152="Shropshire",$B$2:$B$151),4)</f>
        <v>15</v>
      </c>
      <c r="N4" s="13">
        <f t="array" ref="N4">SMALL(IF($E$2:$E$152="Shropshire",$B$2:$B$151),5)</f>
        <v>26</v>
      </c>
      <c r="O4" s="17">
        <f t="array" ref="O4">SMALL(IF($E$2:$E$152="Shropshire",$B$2:$B$151),6)</f>
        <v>27</v>
      </c>
      <c r="P4" s="18">
        <f t="shared" ref="P4:P10" si="1">SUM(J4:O4)</f>
        <v>87</v>
      </c>
      <c r="Q4" s="69"/>
      <c r="R4" s="70">
        <v>1</v>
      </c>
    </row>
    <row r="5" spans="1:18">
      <c r="B5" s="57">
        <f t="shared" si="0"/>
        <v>4</v>
      </c>
      <c r="C5" s="61">
        <v>122</v>
      </c>
      <c r="D5" s="51" t="str">
        <f>IF(C5="","",VLOOKUP($C5,'Entries 2'!A:D,2,0))</f>
        <v>Ethan Cook</v>
      </c>
      <c r="E5" s="51" t="str">
        <f>IF(C5="","",VLOOKUP($C5,'Entries 2'!A:D,3,0))</f>
        <v>West Mids</v>
      </c>
      <c r="F5" s="59" t="str">
        <f>IF(C5="","",VLOOKUP($C5,'Entries 2'!A:D,4,0))</f>
        <v>MB</v>
      </c>
      <c r="G5" s="75">
        <v>8.16</v>
      </c>
      <c r="H5" s="66"/>
      <c r="I5" s="8" t="s">
        <v>28</v>
      </c>
      <c r="J5" s="13">
        <f t="array" ref="J5">SMALL(IF($E$2:$E$152="Cumbria",$B$2:$B$151),1)</f>
        <v>3</v>
      </c>
      <c r="K5" s="13">
        <f t="array" ref="K5">SMALL(IF($E$2:$E$152="Cumbria",$B$2:$B$151),2)</f>
        <v>13</v>
      </c>
      <c r="L5" s="13">
        <f t="array" ref="L5">SMALL(IF($E$2:$E$152="Cumbria",$B$2:$B$151),3)</f>
        <v>18</v>
      </c>
      <c r="M5" s="13">
        <f t="array" ref="M5">SMALL(IF($E$2:$E$152="Cumbria",$B$2:$B$151),4)</f>
        <v>21</v>
      </c>
      <c r="N5" s="13">
        <f t="array" ref="N5">SMALL(IF($E$2:$E$152="Cumbria",$B$2:$B$151),5)</f>
        <v>22</v>
      </c>
      <c r="O5" s="17">
        <f t="array" ref="O5">SMALL(IF($E$2:$E$152="Cumbria",$B$2:$B$151),6)</f>
        <v>23</v>
      </c>
      <c r="P5" s="18">
        <f t="shared" si="1"/>
        <v>100</v>
      </c>
      <c r="Q5" s="69"/>
      <c r="R5" s="70">
        <v>2</v>
      </c>
    </row>
    <row r="6" spans="1:18">
      <c r="B6" s="57">
        <f t="shared" si="0"/>
        <v>5</v>
      </c>
      <c r="C6" s="61">
        <v>87</v>
      </c>
      <c r="D6" s="51" t="str">
        <f>IF(C6="","",VLOOKUP($C6,'Entries 2'!A:D,2,0))</f>
        <v>Henry McDonald</v>
      </c>
      <c r="E6" s="51" t="str">
        <f>IF(C6="","",VLOOKUP($C6,'Entries 2'!A:D,3,0))</f>
        <v>Surrey</v>
      </c>
      <c r="F6" s="59" t="str">
        <f>IF(C6="","",VLOOKUP($C6,'Entries 2'!A:D,4,0))</f>
        <v>MB</v>
      </c>
      <c r="G6" s="75">
        <v>8.16</v>
      </c>
      <c r="H6" s="66"/>
      <c r="I6" s="8" t="s">
        <v>20</v>
      </c>
      <c r="J6" s="13">
        <f t="array" ref="J6">SMALL(IF($E$2:$E$152="Surrey",$B$2:$B$151),1)</f>
        <v>1</v>
      </c>
      <c r="K6" s="13">
        <f t="array" ref="K6">SMALL(IF($E$2:$E$152="Surrey",$B$2:$B$151),2)</f>
        <v>5</v>
      </c>
      <c r="L6" s="13">
        <f t="array" ref="L6">SMALL(IF($E$2:$E$152="Surrey",$B$2:$B$151),3)</f>
        <v>10</v>
      </c>
      <c r="M6" s="13">
        <f t="array" ref="M6">SMALL(IF($E$2:$E$152="Surrey",$B$2:$B$151),4)</f>
        <v>19</v>
      </c>
      <c r="N6" s="13">
        <f t="array" ref="N6">SMALL(IF($E$2:$E$152="Surrey",$B$2:$B$151),5)</f>
        <v>32</v>
      </c>
      <c r="O6" s="17">
        <f t="array" ref="O6">SMALL(IF($E$2:$E$152="Surrey",$B$2:$B$151),6)</f>
        <v>38</v>
      </c>
      <c r="P6" s="18">
        <f t="shared" si="1"/>
        <v>105</v>
      </c>
      <c r="Q6" s="69"/>
      <c r="R6" s="70">
        <v>3</v>
      </c>
    </row>
    <row r="7" spans="1:18">
      <c r="B7" s="57">
        <f t="shared" si="0"/>
        <v>6</v>
      </c>
      <c r="C7" s="61">
        <v>43</v>
      </c>
      <c r="D7" s="51" t="str">
        <f>IF(C7="","",VLOOKUP($C7,'Entries 2'!A:D,2,0))</f>
        <v>Henry Williams</v>
      </c>
      <c r="E7" s="51" t="str">
        <f>IF(C7="","",VLOOKUP($C7,'Entries 2'!A:D,3,0))</f>
        <v>Shropshire</v>
      </c>
      <c r="F7" s="59" t="str">
        <f>IF(C7="","",VLOOKUP($C7,'Entries 2'!A:D,4,0))</f>
        <v>MB</v>
      </c>
      <c r="G7" s="75">
        <v>8.17</v>
      </c>
      <c r="H7" s="66"/>
      <c r="I7" s="28" t="s">
        <v>14</v>
      </c>
      <c r="J7" s="13">
        <f t="array" ref="J7">SMALL(IF($E$2:$E$152="West Mids",$B$2:$B$151),1)</f>
        <v>4</v>
      </c>
      <c r="K7" s="13">
        <f t="array" ref="K7">SMALL(IF($E$2:$E$152="West Mids",$B$2:$B$151),2)</f>
        <v>8</v>
      </c>
      <c r="L7" s="13">
        <f t="array" ref="L7">SMALL(IF($E$2:$E$152="West Mids",$B$2:$B$151),3)</f>
        <v>9</v>
      </c>
      <c r="M7" s="13">
        <f t="array" ref="M7">SMALL(IF($E$2:$E$152="West Mids",$B$2:$B$151),4)</f>
        <v>29</v>
      </c>
      <c r="N7" s="13">
        <f t="array" ref="N7">SMALL(IF($E$2:$E$152="West Mids",$B$2:$B$151),5)</f>
        <v>31</v>
      </c>
      <c r="O7" s="17">
        <f t="array" ref="O7">SMALL(IF($E$2:$E$152="West Mids",$B$2:$B$151),6)</f>
        <v>33</v>
      </c>
      <c r="P7" s="18">
        <f t="shared" si="1"/>
        <v>114</v>
      </c>
      <c r="Q7" s="69"/>
      <c r="R7" s="70">
        <v>4</v>
      </c>
    </row>
    <row r="8" spans="1:18">
      <c r="B8" s="57">
        <f t="shared" si="0"/>
        <v>7</v>
      </c>
      <c r="C8" s="61">
        <v>60</v>
      </c>
      <c r="D8" s="51" t="str">
        <f>IF(C8="","",VLOOKUP($C8,'Entries 2'!A:D,2,0))</f>
        <v>Bertie Ingram</v>
      </c>
      <c r="E8" s="51" t="str">
        <f>IF(C8="","",VLOOKUP($C8,'Entries 2'!A:D,3,0))</f>
        <v>Staffs</v>
      </c>
      <c r="F8" s="59" t="str">
        <f>IF(C8="","",VLOOKUP($C8,'Entries 2'!A:D,4,0))</f>
        <v>MB</v>
      </c>
      <c r="G8" s="75">
        <v>8.17</v>
      </c>
      <c r="H8" s="66"/>
      <c r="I8" s="8" t="s">
        <v>18</v>
      </c>
      <c r="J8" s="13">
        <f t="array" ref="J8">SMALL(IF($E$2:$E$152="Cheshire",$B$2:$B$151),1)</f>
        <v>14</v>
      </c>
      <c r="K8" s="13">
        <f t="array" ref="K8">SMALL(IF($E$2:$E$152="Cheshire",$B$2:$B$151),2)</f>
        <v>28</v>
      </c>
      <c r="L8" s="13">
        <f t="array" ref="L8">SMALL(IF($E$2:$E$152="Cheshire",$B$2:$B$151),3)</f>
        <v>30</v>
      </c>
      <c r="M8" s="13">
        <f t="array" ref="M8">SMALL(IF($E$2:$E$152="Cheshire",$B$2:$B$151),4)</f>
        <v>34</v>
      </c>
      <c r="N8" s="13">
        <f t="array" ref="N8">SMALL(IF($E$2:$E$152="Cheshire",$B$2:$B$151),5)</f>
        <v>35</v>
      </c>
      <c r="O8" s="17">
        <f t="array" ref="O8">SMALL(IF($E$2:$E$152="Cheshire",$B$2:$B$151),6)</f>
        <v>36</v>
      </c>
      <c r="P8" s="18">
        <f t="shared" si="1"/>
        <v>177</v>
      </c>
      <c r="Q8" s="69"/>
      <c r="R8" s="70">
        <v>5</v>
      </c>
    </row>
    <row r="9" spans="1:18">
      <c r="B9" s="57">
        <f t="shared" si="0"/>
        <v>8</v>
      </c>
      <c r="C9" s="61">
        <v>120</v>
      </c>
      <c r="D9" s="51" t="str">
        <f>IF(C9="","",VLOOKUP($C9,'Entries 2'!A:D,2,0))</f>
        <v>Jack O'Leary</v>
      </c>
      <c r="E9" s="51" t="str">
        <f>IF(C9="","",VLOOKUP($C9,'Entries 2'!A:D,3,0))</f>
        <v>West Mids</v>
      </c>
      <c r="F9" s="59" t="str">
        <f>IF(C9="","",VLOOKUP($C9,'Entries 2'!A:D,4,0))</f>
        <v>MB</v>
      </c>
      <c r="G9" s="75">
        <v>8.1999999999999993</v>
      </c>
      <c r="H9" s="66"/>
      <c r="I9" s="8" t="s">
        <v>21</v>
      </c>
      <c r="J9" s="13">
        <f t="array" ref="J9">SMALL(IF($E$2:$E$152="Warwickshire",$B$2:$B$151),1)</f>
        <v>12</v>
      </c>
      <c r="K9" s="13">
        <f t="array" ref="K9">SMALL(IF($E$2:$E$152="Warwickshire",$B$2:$B$151),2)</f>
        <v>16</v>
      </c>
      <c r="L9" s="13">
        <f t="array" ref="L9">SMALL(IF($E$2:$E$152="Warwickshire",$B$2:$B$151),3)</f>
        <v>17</v>
      </c>
      <c r="M9" s="13">
        <f t="array" ref="M9">SMALL(IF($E$2:$E$152="Warwickshire",$B$2:$B$151),4)</f>
        <v>20</v>
      </c>
      <c r="N9" s="13">
        <f t="array" ref="N9">SMALL(IF($E$2:$E$152="Warwickshire",$B$2:$B$151),5)</f>
        <v>57</v>
      </c>
      <c r="O9" s="17">
        <f t="array" ref="O9">SMALL(IF($E$2:$E$152="Warwickshire",$B$2:$B$151),6)</f>
        <v>59</v>
      </c>
      <c r="P9" s="18">
        <f t="shared" si="1"/>
        <v>181</v>
      </c>
      <c r="Q9" s="69"/>
      <c r="R9" s="70">
        <v>6</v>
      </c>
    </row>
    <row r="10" spans="1:18" ht="15.75" thickBot="1">
      <c r="B10" s="57">
        <f t="shared" si="0"/>
        <v>9</v>
      </c>
      <c r="C10" s="61">
        <v>121</v>
      </c>
      <c r="D10" s="51" t="str">
        <f>IF(C10="","",VLOOKUP($C10,'Entries 2'!A:D,2,0))</f>
        <v>George Elwell</v>
      </c>
      <c r="E10" s="51" t="str">
        <f>IF(C10="","",VLOOKUP($C10,'Entries 2'!A:D,3,0))</f>
        <v>West Mids</v>
      </c>
      <c r="F10" s="59" t="str">
        <f>IF(C10="","",VLOOKUP($C10,'Entries 2'!A:D,4,0))</f>
        <v>MB</v>
      </c>
      <c r="G10" s="75">
        <v>8.23</v>
      </c>
      <c r="H10" s="66"/>
      <c r="I10" s="92" t="s">
        <v>13</v>
      </c>
      <c r="J10" s="13">
        <f t="array" ref="J10">SMALL(IF($E$2:$E$152="Staffs",$B$2:$B$151),1)</f>
        <v>7</v>
      </c>
      <c r="K10" s="13">
        <f t="array" ref="K10">SMALL(IF($E$2:$E$152="Staffs",$B$2:$B$151),2)</f>
        <v>24</v>
      </c>
      <c r="L10" s="13">
        <f t="array" ref="L10">SMALL(IF($E$2:$E$152="Staffs",$B$2:$B$151),3)</f>
        <v>25</v>
      </c>
      <c r="M10" s="13">
        <f t="array" ref="M10">SMALL(IF($E$2:$E$152="Staffs",$B$2:$B$151),4)</f>
        <v>47</v>
      </c>
      <c r="N10" s="13">
        <f t="array" ref="N10">SMALL(IF($E$2:$E$152="Staffs",$B$2:$B$151),5)</f>
        <v>54</v>
      </c>
      <c r="O10" s="17">
        <f t="array" ref="O10">SMALL(IF($E$2:$E$152="Staffs",$B$2:$B$151),6)</f>
        <v>58</v>
      </c>
      <c r="P10" s="19">
        <f t="shared" si="1"/>
        <v>215</v>
      </c>
      <c r="Q10" s="69"/>
      <c r="R10" s="70">
        <v>7</v>
      </c>
    </row>
    <row r="11" spans="1:18">
      <c r="B11" s="57">
        <f t="shared" si="0"/>
        <v>10</v>
      </c>
      <c r="C11" s="61">
        <v>92</v>
      </c>
      <c r="D11" s="51" t="str">
        <f>IF(C11="","",VLOOKUP($C11,'Entries 2'!A:D,2,0))</f>
        <v>Jake Valkenburg</v>
      </c>
      <c r="E11" s="51" t="str">
        <f>IF(C11="","",VLOOKUP($C11,'Entries 2'!A:D,3,0))</f>
        <v>Surrey</v>
      </c>
      <c r="F11" s="59" t="str">
        <f>IF(C11="","",VLOOKUP($C11,'Entries 2'!A:D,4,0))</f>
        <v>MB</v>
      </c>
      <c r="G11" s="75">
        <v>8.24</v>
      </c>
      <c r="H11" s="68"/>
      <c r="I11" s="11"/>
      <c r="J11" s="14"/>
      <c r="K11" s="11"/>
    </row>
    <row r="12" spans="1:18">
      <c r="B12" s="57">
        <f t="shared" si="0"/>
        <v>11</v>
      </c>
      <c r="C12" s="61">
        <v>48</v>
      </c>
      <c r="D12" s="51" t="str">
        <f>IF(C12="","",VLOOKUP($C12,'Entries 2'!A:D,2,0))</f>
        <v>Charlie Preece</v>
      </c>
      <c r="E12" s="51" t="str">
        <f>IF(C12="","",VLOOKUP($C12,'Entries 2'!A:D,3,0))</f>
        <v>Shropshire</v>
      </c>
      <c r="F12" s="59" t="str">
        <f>IF(C12="","",VLOOKUP($C12,'Entries 2'!A:D,4,0))</f>
        <v>MB</v>
      </c>
      <c r="G12" s="75">
        <v>8.25</v>
      </c>
      <c r="H12" s="68"/>
      <c r="I12" s="11"/>
      <c r="J12" s="14"/>
      <c r="K12" s="11"/>
    </row>
    <row r="13" spans="1:18">
      <c r="B13" s="57">
        <f t="shared" si="0"/>
        <v>12</v>
      </c>
      <c r="C13" s="61">
        <v>100</v>
      </c>
      <c r="D13" s="51" t="str">
        <f>IF(C13="","",VLOOKUP($C13,'Entries 2'!A:D,2,0))</f>
        <v>Spencer Corder</v>
      </c>
      <c r="E13" s="51" t="str">
        <f>IF(C13="","",VLOOKUP($C13,'Entries 2'!A:D,3,0))</f>
        <v>Warwickshire</v>
      </c>
      <c r="F13" s="59" t="str">
        <f>IF(C13="","",VLOOKUP($C13,'Entries 2'!A:D,4,0))</f>
        <v>MB</v>
      </c>
      <c r="G13" s="75">
        <v>8.26</v>
      </c>
      <c r="H13" s="68"/>
      <c r="I13" s="11"/>
      <c r="J13" s="14"/>
    </row>
    <row r="14" spans="1:18">
      <c r="B14" s="57">
        <f t="shared" si="0"/>
        <v>13</v>
      </c>
      <c r="C14" s="61">
        <v>21</v>
      </c>
      <c r="D14" s="51" t="str">
        <f>IF(C14="","",VLOOKUP($C14,'Entries 2'!A:D,2,0))</f>
        <v>Hector Westmorland-Nicholson</v>
      </c>
      <c r="E14" s="51" t="str">
        <f>IF(C14="","",VLOOKUP($C14,'Entries 2'!A:D,3,0))</f>
        <v>Cumbria</v>
      </c>
      <c r="F14" s="59" t="str">
        <f>IF(C14="","",VLOOKUP($C14,'Entries 2'!A:D,4,0))</f>
        <v>MB</v>
      </c>
      <c r="G14" s="75">
        <v>8.26</v>
      </c>
    </row>
    <row r="15" spans="1:18">
      <c r="B15" s="57">
        <f t="shared" si="0"/>
        <v>14</v>
      </c>
      <c r="C15" s="61">
        <v>2</v>
      </c>
      <c r="D15" s="51" t="str">
        <f>IF(C15="","",VLOOKUP($C15,'Entries 2'!A:D,2,0))</f>
        <v>Philip Goodfellow</v>
      </c>
      <c r="E15" s="51" t="str">
        <f>IF(C15="","",VLOOKUP($C15,'Entries 2'!A:D,3,0))</f>
        <v>Cheshire</v>
      </c>
      <c r="F15" s="59" t="str">
        <f>IF(C15="","",VLOOKUP($C15,'Entries 2'!A:D,4,0))</f>
        <v>MB</v>
      </c>
      <c r="G15" s="75">
        <v>8.27</v>
      </c>
    </row>
    <row r="16" spans="1:18">
      <c r="B16" s="57">
        <f t="shared" si="0"/>
        <v>15</v>
      </c>
      <c r="C16" s="61">
        <v>42</v>
      </c>
      <c r="D16" s="51" t="str">
        <f>IF(C16="","",VLOOKUP($C16,'Entries 2'!A:D,2,0))</f>
        <v>Ruari Frankel</v>
      </c>
      <c r="E16" s="51" t="str">
        <f>IF(C16="","",VLOOKUP($C16,'Entries 2'!A:D,3,0))</f>
        <v>Shropshire</v>
      </c>
      <c r="F16" s="59" t="str">
        <f>IF(C16="","",VLOOKUP($C16,'Entries 2'!A:D,4,0))</f>
        <v>MB</v>
      </c>
      <c r="G16" s="75">
        <v>8.2799999999999994</v>
      </c>
    </row>
    <row r="17" spans="2:7">
      <c r="B17" s="57">
        <f t="shared" si="0"/>
        <v>16</v>
      </c>
      <c r="C17" s="61">
        <v>109</v>
      </c>
      <c r="D17" s="51" t="str">
        <f>IF(C17="","",VLOOKUP($C17,'Entries 2'!A:D,2,0))</f>
        <v>Toby Wooton</v>
      </c>
      <c r="E17" s="51" t="str">
        <f>IF(C17="","",VLOOKUP($C17,'Entries 2'!A:D,3,0))</f>
        <v>Warwickshire</v>
      </c>
      <c r="F17" s="59" t="str">
        <f>IF(C17="","",VLOOKUP($C17,'Entries 2'!A:D,4,0))</f>
        <v>MB</v>
      </c>
      <c r="G17" s="75">
        <v>8.2799999999999994</v>
      </c>
    </row>
    <row r="18" spans="2:7">
      <c r="B18" s="57">
        <f t="shared" si="0"/>
        <v>17</v>
      </c>
      <c r="C18" s="61">
        <v>103</v>
      </c>
      <c r="D18" s="51" t="str">
        <f>IF(C18="","",VLOOKUP($C18,'Entries 2'!A:D,2,0))</f>
        <v>Oscar Golinski</v>
      </c>
      <c r="E18" s="51" t="str">
        <f>IF(C18="","",VLOOKUP($C18,'Entries 2'!A:D,3,0))</f>
        <v>Warwickshire</v>
      </c>
      <c r="F18" s="59" t="str">
        <f>IF(C18="","",VLOOKUP($C18,'Entries 2'!A:D,4,0))</f>
        <v>MB</v>
      </c>
      <c r="G18" s="75">
        <v>8.2899999999999991</v>
      </c>
    </row>
    <row r="19" spans="2:7">
      <c r="B19" s="57">
        <f t="shared" si="0"/>
        <v>18</v>
      </c>
      <c r="C19" s="61">
        <v>25</v>
      </c>
      <c r="D19" s="51" t="str">
        <f>IF(C19="","",VLOOKUP($C19,'Entries 2'!A:D,2,0))</f>
        <v>Oliver Smith</v>
      </c>
      <c r="E19" s="51" t="str">
        <f>IF(C19="","",VLOOKUP($C19,'Entries 2'!A:D,3,0))</f>
        <v>Cumbria</v>
      </c>
      <c r="F19" s="59" t="str">
        <f>IF(C19="","",VLOOKUP($C19,'Entries 2'!A:D,4,0))</f>
        <v>MB</v>
      </c>
      <c r="G19" s="75">
        <v>8.3000000000000007</v>
      </c>
    </row>
    <row r="20" spans="2:7">
      <c r="B20" s="57">
        <f t="shared" si="0"/>
        <v>19</v>
      </c>
      <c r="C20" s="61">
        <v>91</v>
      </c>
      <c r="D20" s="51" t="str">
        <f>IF(C20="","",VLOOKUP($C20,'Entries 2'!A:D,2,0))</f>
        <v>Gus Lewis</v>
      </c>
      <c r="E20" s="51" t="str">
        <f>IF(C20="","",VLOOKUP($C20,'Entries 2'!A:D,3,0))</f>
        <v>Surrey</v>
      </c>
      <c r="F20" s="59" t="str">
        <f>IF(C20="","",VLOOKUP($C20,'Entries 2'!A:D,4,0))</f>
        <v>MB</v>
      </c>
      <c r="G20" s="75">
        <v>8.34</v>
      </c>
    </row>
    <row r="21" spans="2:7">
      <c r="B21" s="57">
        <f t="shared" si="0"/>
        <v>20</v>
      </c>
      <c r="C21" s="61">
        <v>104</v>
      </c>
      <c r="D21" s="51" t="str">
        <f>IF(C21="","",VLOOKUP($C21,'Entries 2'!A:D,2,0))</f>
        <v>Adam Taylor</v>
      </c>
      <c r="E21" s="51" t="str">
        <f>IF(C21="","",VLOOKUP($C21,'Entries 2'!A:D,3,0))</f>
        <v>Warwickshire</v>
      </c>
      <c r="F21" s="59" t="str">
        <f>IF(C21="","",VLOOKUP($C21,'Entries 2'!A:D,4,0))</f>
        <v>MB</v>
      </c>
      <c r="G21" s="75">
        <v>8.3699999999999992</v>
      </c>
    </row>
    <row r="22" spans="2:7">
      <c r="B22" s="57">
        <f t="shared" si="0"/>
        <v>21</v>
      </c>
      <c r="C22" s="61">
        <v>22</v>
      </c>
      <c r="D22" s="51" t="str">
        <f>IF(C22="","",VLOOKUP($C22,'Entries 2'!A:D,2,0))</f>
        <v>Edward Sargent</v>
      </c>
      <c r="E22" s="51" t="str">
        <f>IF(C22="","",VLOOKUP($C22,'Entries 2'!A:D,3,0))</f>
        <v>Cumbria</v>
      </c>
      <c r="F22" s="59" t="str">
        <f>IF(C22="","",VLOOKUP($C22,'Entries 2'!A:D,4,0))</f>
        <v>MB</v>
      </c>
      <c r="G22" s="75">
        <v>8.3800000000000008</v>
      </c>
    </row>
    <row r="23" spans="2:7">
      <c r="B23" s="57">
        <f t="shared" si="0"/>
        <v>22</v>
      </c>
      <c r="C23" s="61">
        <v>26</v>
      </c>
      <c r="D23" s="51" t="str">
        <f>IF(C23="","",VLOOKUP($C23,'Entries 2'!A:D,2,0))</f>
        <v>Joseph Rigby</v>
      </c>
      <c r="E23" s="51" t="str">
        <f>IF(C23="","",VLOOKUP($C23,'Entries 2'!A:D,3,0))</f>
        <v>Cumbria</v>
      </c>
      <c r="F23" s="59" t="str">
        <f>IF(C23="","",VLOOKUP($C23,'Entries 2'!A:D,4,0))</f>
        <v>MB</v>
      </c>
      <c r="G23" s="75">
        <v>8.39</v>
      </c>
    </row>
    <row r="24" spans="2:7">
      <c r="B24" s="57">
        <f t="shared" si="0"/>
        <v>23</v>
      </c>
      <c r="C24" s="61">
        <v>29</v>
      </c>
      <c r="D24" s="51" t="str">
        <f>IF(C24="","",VLOOKUP($C24,'Entries 2'!A:D,2,0))</f>
        <v>Daniel Knott</v>
      </c>
      <c r="E24" s="51" t="str">
        <f>IF(C24="","",VLOOKUP($C24,'Entries 2'!A:D,3,0))</f>
        <v>Cumbria</v>
      </c>
      <c r="F24" s="59" t="str">
        <f>IF(C24="","",VLOOKUP($C24,'Entries 2'!A:D,4,0))</f>
        <v>MB</v>
      </c>
      <c r="G24" s="75">
        <v>8.4</v>
      </c>
    </row>
    <row r="25" spans="2:7">
      <c r="B25" s="57">
        <f t="shared" si="0"/>
        <v>24</v>
      </c>
      <c r="C25" s="61">
        <v>68</v>
      </c>
      <c r="D25" s="51" t="str">
        <f>IF(C25="","",VLOOKUP($C25,'Entries 2'!A:D,2,0))</f>
        <v>Luca Bradley</v>
      </c>
      <c r="E25" s="51" t="str">
        <f>IF(C25="","",VLOOKUP($C25,'Entries 2'!A:D,3,0))</f>
        <v>Staffs</v>
      </c>
      <c r="F25" s="59" t="str">
        <f>IF(C25="","",VLOOKUP($C25,'Entries 2'!A:D,4,0))</f>
        <v>MB</v>
      </c>
      <c r="G25" s="75">
        <v>8.4</v>
      </c>
    </row>
    <row r="26" spans="2:7">
      <c r="B26" s="57">
        <f t="shared" si="0"/>
        <v>25</v>
      </c>
      <c r="C26" s="61">
        <v>71</v>
      </c>
      <c r="D26" s="51" t="str">
        <f>IF(C26="","",VLOOKUP($C26,'Entries 2'!A:D,2,0))</f>
        <v>Tom Durnan</v>
      </c>
      <c r="E26" s="51" t="str">
        <f>IF(C26="","",VLOOKUP($C26,'Entries 2'!A:D,3,0))</f>
        <v>Staffs</v>
      </c>
      <c r="F26" s="59" t="str">
        <f>IF(C26="","",VLOOKUP($C26,'Entries 2'!A:D,4,0))</f>
        <v>MB</v>
      </c>
      <c r="G26" s="75">
        <v>8.41</v>
      </c>
    </row>
    <row r="27" spans="2:7">
      <c r="B27" s="57">
        <f t="shared" si="0"/>
        <v>26</v>
      </c>
      <c r="C27" s="61">
        <v>40</v>
      </c>
      <c r="D27" s="51" t="str">
        <f>IF(C27="","",VLOOKUP($C27,'Entries 2'!A:D,2,0))</f>
        <v>Javier Villafane</v>
      </c>
      <c r="E27" s="51" t="str">
        <f>IF(C27="","",VLOOKUP($C27,'Entries 2'!A:D,3,0))</f>
        <v>Shropshire</v>
      </c>
      <c r="F27" s="59" t="str">
        <f>IF(C27="","",VLOOKUP($C27,'Entries 2'!A:D,4,0))</f>
        <v>MB</v>
      </c>
      <c r="G27" s="75">
        <v>8.42</v>
      </c>
    </row>
    <row r="28" spans="2:7">
      <c r="B28" s="57">
        <f t="shared" si="0"/>
        <v>27</v>
      </c>
      <c r="C28" s="61">
        <v>44</v>
      </c>
      <c r="D28" s="51" t="str">
        <f>IF(C28="","",VLOOKUP($C28,'Entries 2'!A:D,2,0))</f>
        <v>James Hayes</v>
      </c>
      <c r="E28" s="51" t="str">
        <f>IF(C28="","",VLOOKUP($C28,'Entries 2'!A:D,3,0))</f>
        <v>Shropshire</v>
      </c>
      <c r="F28" s="59" t="str">
        <f>IF(C28="","",VLOOKUP($C28,'Entries 2'!A:D,4,0))</f>
        <v>MB</v>
      </c>
      <c r="G28" s="75">
        <v>8.42</v>
      </c>
    </row>
    <row r="29" spans="2:7">
      <c r="B29" s="57">
        <f t="shared" si="0"/>
        <v>28</v>
      </c>
      <c r="C29" s="61">
        <v>202</v>
      </c>
      <c r="D29" s="51" t="str">
        <f>IF(C29="","",VLOOKUP($C29,'Entries 2'!A:D,2,0))</f>
        <v>Dominic Smith</v>
      </c>
      <c r="E29" s="51" t="str">
        <f>IF(C29="","",VLOOKUP($C29,'Entries 2'!A:D,3,0))</f>
        <v>Cheshire</v>
      </c>
      <c r="F29" s="59" t="str">
        <f>IF(C29="","",VLOOKUP($C29,'Entries 2'!A:D,4,0))</f>
        <v>MB</v>
      </c>
      <c r="G29" s="75">
        <v>8.42</v>
      </c>
    </row>
    <row r="30" spans="2:7">
      <c r="B30" s="57">
        <f t="shared" si="0"/>
        <v>29</v>
      </c>
      <c r="C30" s="61">
        <v>124</v>
      </c>
      <c r="D30" s="51" t="str">
        <f>IF(C30="","",VLOOKUP($C30,'Entries 2'!A:D,2,0))</f>
        <v>Thomas Harris</v>
      </c>
      <c r="E30" s="51" t="str">
        <f>IF(C30="","",VLOOKUP($C30,'Entries 2'!A:D,3,0))</f>
        <v>West Mids</v>
      </c>
      <c r="F30" s="59" t="str">
        <f>IF(C30="","",VLOOKUP($C30,'Entries 2'!A:D,4,0))</f>
        <v>MB</v>
      </c>
      <c r="G30" s="75">
        <v>8.43</v>
      </c>
    </row>
    <row r="31" spans="2:7">
      <c r="B31" s="57">
        <f t="shared" si="0"/>
        <v>30</v>
      </c>
      <c r="C31" s="61">
        <v>6</v>
      </c>
      <c r="D31" s="51" t="str">
        <f>IF(C31="","",VLOOKUP($C31,'Entries 2'!A:D,2,0))</f>
        <v>Hayden Blunn</v>
      </c>
      <c r="E31" s="51" t="str">
        <f>IF(C31="","",VLOOKUP($C31,'Entries 2'!A:D,3,0))</f>
        <v>Cheshire</v>
      </c>
      <c r="F31" s="59" t="str">
        <f>IF(C31="","",VLOOKUP($C31,'Entries 2'!A:D,4,0))</f>
        <v>MB</v>
      </c>
      <c r="G31" s="75">
        <v>8.43</v>
      </c>
    </row>
    <row r="32" spans="2:7">
      <c r="B32" s="57">
        <f t="shared" si="0"/>
        <v>31</v>
      </c>
      <c r="C32" s="61">
        <v>125</v>
      </c>
      <c r="D32" s="51" t="str">
        <f>IF(C32="","",VLOOKUP($C32,'Entries 2'!A:D,2,0))</f>
        <v>Hayden North</v>
      </c>
      <c r="E32" s="51" t="str">
        <f>IF(C32="","",VLOOKUP($C32,'Entries 2'!A:D,3,0))</f>
        <v>West Mids</v>
      </c>
      <c r="F32" s="59" t="str">
        <f>IF(C32="","",VLOOKUP($C32,'Entries 2'!A:D,4,0))</f>
        <v>MB</v>
      </c>
      <c r="G32" s="75">
        <v>8.43</v>
      </c>
    </row>
    <row r="33" spans="2:7">
      <c r="B33" s="57">
        <f t="shared" si="0"/>
        <v>32</v>
      </c>
      <c r="C33" s="61">
        <v>90</v>
      </c>
      <c r="D33" s="51" t="str">
        <f>IF(C33="","",VLOOKUP($C33,'Entries 2'!A:D,2,0))</f>
        <v>Felix Welsh</v>
      </c>
      <c r="E33" s="51" t="str">
        <f>IF(C33="","",VLOOKUP($C33,'Entries 2'!A:D,3,0))</f>
        <v>Surrey</v>
      </c>
      <c r="F33" s="59" t="str">
        <f>IF(C33="","",VLOOKUP($C33,'Entries 2'!A:D,4,0))</f>
        <v>MB</v>
      </c>
      <c r="G33" s="75">
        <v>8.44</v>
      </c>
    </row>
    <row r="34" spans="2:7">
      <c r="B34" s="57">
        <f t="shared" si="0"/>
        <v>33</v>
      </c>
      <c r="C34" s="61">
        <v>128</v>
      </c>
      <c r="D34" s="51" t="str">
        <f>IF(C34="","",VLOOKUP($C34,'Entries 2'!A:D,2,0))</f>
        <v>Giacomo MacGibbon</v>
      </c>
      <c r="E34" s="51" t="str">
        <f>IF(C34="","",VLOOKUP($C34,'Entries 2'!A:D,3,0))</f>
        <v>West Mids</v>
      </c>
      <c r="F34" s="59" t="str">
        <f>IF(C34="","",VLOOKUP($C34,'Entries 2'!A:D,4,0))</f>
        <v>MB</v>
      </c>
      <c r="G34" s="75">
        <v>8.4499999999999993</v>
      </c>
    </row>
    <row r="35" spans="2:7">
      <c r="B35" s="57">
        <f t="shared" si="0"/>
        <v>34</v>
      </c>
      <c r="C35" s="61">
        <v>3</v>
      </c>
      <c r="D35" s="51" t="str">
        <f>IF(C35="","",VLOOKUP($C35,'Entries 2'!A:D,2,0))</f>
        <v>Ben Crane</v>
      </c>
      <c r="E35" s="51" t="str">
        <f>IF(C35="","",VLOOKUP($C35,'Entries 2'!A:D,3,0))</f>
        <v>Cheshire</v>
      </c>
      <c r="F35" s="59" t="str">
        <f>IF(C35="","",VLOOKUP($C35,'Entries 2'!A:D,4,0))</f>
        <v>MB</v>
      </c>
      <c r="G35" s="75">
        <v>8.4600000000000009</v>
      </c>
    </row>
    <row r="36" spans="2:7">
      <c r="B36" s="57">
        <f t="shared" si="0"/>
        <v>35</v>
      </c>
      <c r="C36" s="61">
        <v>10</v>
      </c>
      <c r="D36" s="51" t="str">
        <f>IF(C36="","",VLOOKUP($C36,'Entries 2'!A:D,2,0))</f>
        <v>Aadi Whitlock</v>
      </c>
      <c r="E36" s="51" t="str">
        <f>IF(C36="","",VLOOKUP($C36,'Entries 2'!A:D,3,0))</f>
        <v>Cheshire</v>
      </c>
      <c r="F36" s="59" t="str">
        <f>IF(C36="","",VLOOKUP($C36,'Entries 2'!A:D,4,0))</f>
        <v>MB</v>
      </c>
      <c r="G36" s="75">
        <v>8.4600000000000009</v>
      </c>
    </row>
    <row r="37" spans="2:7">
      <c r="B37" s="57">
        <f t="shared" si="0"/>
        <v>36</v>
      </c>
      <c r="C37" s="61">
        <v>1</v>
      </c>
      <c r="D37" s="51" t="str">
        <f>IF(C37="","",VLOOKUP($C37,'Entries 2'!A:D,2,0))</f>
        <v>Haruto Greenland</v>
      </c>
      <c r="E37" s="51" t="str">
        <f>IF(C37="","",VLOOKUP($C37,'Entries 2'!A:D,3,0))</f>
        <v>Cheshire</v>
      </c>
      <c r="F37" s="59" t="str">
        <f>IF(C37="","",VLOOKUP($C37,'Entries 2'!A:D,4,0))</f>
        <v>MB</v>
      </c>
      <c r="G37" s="75">
        <v>8.4700000000000006</v>
      </c>
    </row>
    <row r="38" spans="2:7">
      <c r="B38" s="57">
        <f t="shared" si="0"/>
        <v>37</v>
      </c>
      <c r="C38" s="61">
        <v>23</v>
      </c>
      <c r="D38" s="51" t="str">
        <f>IF(C38="","",VLOOKUP($C38,'Entries 2'!A:D,2,0))</f>
        <v>Fin Logue</v>
      </c>
      <c r="E38" s="51" t="str">
        <f>IF(C38="","",VLOOKUP($C38,'Entries 2'!A:D,3,0))</f>
        <v>Cumbria</v>
      </c>
      <c r="F38" s="59" t="str">
        <f>IF(C38="","",VLOOKUP($C38,'Entries 2'!A:D,4,0))</f>
        <v>MB</v>
      </c>
      <c r="G38" s="75">
        <v>8.4700000000000006</v>
      </c>
    </row>
    <row r="39" spans="2:7">
      <c r="B39" s="57">
        <f t="shared" si="0"/>
        <v>38</v>
      </c>
      <c r="C39" s="61">
        <v>86</v>
      </c>
      <c r="D39" s="51" t="str">
        <f>IF(C39="","",VLOOKUP($C39,'Entries 2'!A:D,2,0))</f>
        <v>Sam Johnston</v>
      </c>
      <c r="E39" s="51" t="str">
        <f>IF(C39="","",VLOOKUP($C39,'Entries 2'!A:D,3,0))</f>
        <v>Surrey</v>
      </c>
      <c r="F39" s="59" t="str">
        <f>IF(C39="","",VLOOKUP($C39,'Entries 2'!A:D,4,0))</f>
        <v>MB</v>
      </c>
      <c r="G39" s="75">
        <v>8.4700000000000006</v>
      </c>
    </row>
    <row r="40" spans="2:7">
      <c r="B40" s="57">
        <f t="shared" si="0"/>
        <v>39</v>
      </c>
      <c r="C40" s="61">
        <v>88</v>
      </c>
      <c r="D40" s="51" t="str">
        <f>IF(C40="","",VLOOKUP($C40,'Entries 2'!A:D,2,0))</f>
        <v>Toby Earl</v>
      </c>
      <c r="E40" s="51" t="str">
        <f>IF(C40="","",VLOOKUP($C40,'Entries 2'!A:D,3,0))</f>
        <v>Surrey</v>
      </c>
      <c r="F40" s="59" t="str">
        <f>IF(C40="","",VLOOKUP($C40,'Entries 2'!A:D,4,0))</f>
        <v>MB</v>
      </c>
      <c r="G40" s="75">
        <v>8.49</v>
      </c>
    </row>
    <row r="41" spans="2:7">
      <c r="B41" s="57">
        <f t="shared" si="0"/>
        <v>40</v>
      </c>
      <c r="C41" s="61">
        <v>85</v>
      </c>
      <c r="D41" s="51" t="str">
        <f>IF(C41="","",VLOOKUP($C41,'Entries 2'!A:D,2,0))</f>
        <v>Ben Woodfine</v>
      </c>
      <c r="E41" s="51" t="str">
        <f>IF(C41="","",VLOOKUP($C41,'Entries 2'!A:D,3,0))</f>
        <v>Surrey</v>
      </c>
      <c r="F41" s="59" t="str">
        <f>IF(C41="","",VLOOKUP($C41,'Entries 2'!A:D,4,0))</f>
        <v>MB</v>
      </c>
      <c r="G41" s="75">
        <v>8.51</v>
      </c>
    </row>
    <row r="42" spans="2:7">
      <c r="B42" s="57">
        <f t="shared" si="0"/>
        <v>41</v>
      </c>
      <c r="C42" s="61">
        <v>12</v>
      </c>
      <c r="D42" s="51" t="str">
        <f>IF(C42="","",VLOOKUP($C42,'Entries 2'!A:D,2,0))</f>
        <v>Rufus Taylor</v>
      </c>
      <c r="E42" s="51" t="str">
        <f>IF(C42="","",VLOOKUP($C42,'Entries 2'!A:D,3,0))</f>
        <v>Cheshire</v>
      </c>
      <c r="F42" s="59" t="str">
        <f>IF(C42="","",VLOOKUP($C42,'Entries 2'!A:D,4,0))</f>
        <v>MB</v>
      </c>
      <c r="G42" s="75">
        <v>8.52</v>
      </c>
    </row>
    <row r="43" spans="2:7">
      <c r="B43" s="57">
        <f t="shared" si="0"/>
        <v>42</v>
      </c>
      <c r="C43" s="61">
        <v>47</v>
      </c>
      <c r="D43" s="51" t="str">
        <f>IF(C43="","",VLOOKUP($C43,'Entries 2'!A:D,2,0))</f>
        <v>Massimo Wyatt</v>
      </c>
      <c r="E43" s="51" t="str">
        <f>IF(C43="","",VLOOKUP($C43,'Entries 2'!A:D,3,0))</f>
        <v>Shropshire</v>
      </c>
      <c r="F43" s="59" t="str">
        <f>IF(C43="","",VLOOKUP($C43,'Entries 2'!A:D,4,0))</f>
        <v>MB</v>
      </c>
      <c r="G43" s="75">
        <v>8.5500000000000007</v>
      </c>
    </row>
    <row r="44" spans="2:7">
      <c r="B44" s="57">
        <f t="shared" si="0"/>
        <v>43</v>
      </c>
      <c r="C44" s="61">
        <v>129</v>
      </c>
      <c r="D44" s="51" t="str">
        <f>IF(C44="","",VLOOKUP($C44,'Entries 2'!A:D,2,0))</f>
        <v>Josh Murtagh</v>
      </c>
      <c r="E44" s="51" t="str">
        <f>IF(C44="","",VLOOKUP($C44,'Entries 2'!A:D,3,0))</f>
        <v>West Mids</v>
      </c>
      <c r="F44" s="59" t="str">
        <f>IF(C44="","",VLOOKUP($C44,'Entries 2'!A:D,4,0))</f>
        <v>MB</v>
      </c>
      <c r="G44" s="75">
        <v>8.56</v>
      </c>
    </row>
    <row r="45" spans="2:7">
      <c r="B45" s="57">
        <f t="shared" si="0"/>
        <v>44</v>
      </c>
      <c r="C45" s="61">
        <v>126</v>
      </c>
      <c r="D45" s="51" t="str">
        <f>IF(C45="","",VLOOKUP($C45,'Entries 2'!A:D,2,0))</f>
        <v>Daniel Jones</v>
      </c>
      <c r="E45" s="51" t="str">
        <f>IF(C45="","",VLOOKUP($C45,'Entries 2'!A:D,3,0))</f>
        <v>West Mids</v>
      </c>
      <c r="F45" s="59" t="str">
        <f>IF(C45="","",VLOOKUP($C45,'Entries 2'!A:D,4,0))</f>
        <v>MB</v>
      </c>
      <c r="G45" s="75">
        <v>8.57</v>
      </c>
    </row>
    <row r="46" spans="2:7">
      <c r="B46" s="57">
        <f t="shared" si="0"/>
        <v>45</v>
      </c>
      <c r="C46" s="61">
        <v>4</v>
      </c>
      <c r="D46" s="51" t="str">
        <f>IF(C46="","",VLOOKUP($C46,'Entries 2'!A:D,2,0))</f>
        <v>Kacper Mikulski</v>
      </c>
      <c r="E46" s="51" t="str">
        <f>IF(C46="","",VLOOKUP($C46,'Entries 2'!A:D,3,0))</f>
        <v>Cheshire</v>
      </c>
      <c r="F46" s="59" t="str">
        <f>IF(C46="","",VLOOKUP($C46,'Entries 2'!A:D,4,0))</f>
        <v>MB</v>
      </c>
      <c r="G46" s="75">
        <v>8.57</v>
      </c>
    </row>
    <row r="47" spans="2:7">
      <c r="B47" s="57">
        <f t="shared" si="0"/>
        <v>46</v>
      </c>
      <c r="C47" s="61">
        <v>24</v>
      </c>
      <c r="D47" s="51" t="str">
        <f>IF(C47="","",VLOOKUP($C47,'Entries 2'!A:D,2,0))</f>
        <v>Mason Mcaneney</v>
      </c>
      <c r="E47" s="51" t="str">
        <f>IF(C47="","",VLOOKUP($C47,'Entries 2'!A:D,3,0))</f>
        <v>Cumbria</v>
      </c>
      <c r="F47" s="59" t="str">
        <f>IF(C47="","",VLOOKUP($C47,'Entries 2'!A:D,4,0))</f>
        <v>MB</v>
      </c>
      <c r="G47" s="75">
        <v>8.57</v>
      </c>
    </row>
    <row r="48" spans="2:7">
      <c r="B48" s="57">
        <f t="shared" si="0"/>
        <v>47</v>
      </c>
      <c r="C48" s="61">
        <v>70</v>
      </c>
      <c r="D48" s="51" t="str">
        <f>IF(C48="","",VLOOKUP($C48,'Entries 2'!A:D,2,0))</f>
        <v>Nathan Walker</v>
      </c>
      <c r="E48" s="51" t="str">
        <f>IF(C48="","",VLOOKUP($C48,'Entries 2'!A:D,3,0))</f>
        <v>Staffs</v>
      </c>
      <c r="F48" s="59" t="str">
        <f>IF(C48="","",VLOOKUP($C48,'Entries 2'!A:D,4,0))</f>
        <v>MB</v>
      </c>
      <c r="G48" s="75">
        <v>8.57</v>
      </c>
    </row>
    <row r="49" spans="2:7">
      <c r="B49" s="57">
        <f t="shared" si="0"/>
        <v>48</v>
      </c>
      <c r="C49" s="61">
        <v>200</v>
      </c>
      <c r="D49" s="51" t="str">
        <f>IF(C49="","",VLOOKUP($C49,'Entries 2'!A:D,2,0))</f>
        <v>Zak Dean</v>
      </c>
      <c r="E49" s="51" t="str">
        <f>IF(C49="","",VLOOKUP($C49,'Entries 2'!A:D,3,0))</f>
        <v>Cheshire</v>
      </c>
      <c r="F49" s="59" t="str">
        <f>IF(C49="","",VLOOKUP($C49,'Entries 2'!A:D,4,0))</f>
        <v>MB</v>
      </c>
      <c r="G49" s="75">
        <v>8.58</v>
      </c>
    </row>
    <row r="50" spans="2:7">
      <c r="B50" s="57">
        <f t="shared" si="0"/>
        <v>49</v>
      </c>
      <c r="C50" s="61">
        <v>89</v>
      </c>
      <c r="D50" s="51" t="str">
        <f>IF(C50="","",VLOOKUP($C50,'Entries 2'!A:D,2,0))</f>
        <v>Hayden Ashworth</v>
      </c>
      <c r="E50" s="51" t="str">
        <f>IF(C50="","",VLOOKUP($C50,'Entries 2'!A:D,3,0))</f>
        <v>Surrey</v>
      </c>
      <c r="F50" s="59" t="str">
        <f>IF(C50="","",VLOOKUP($C50,'Entries 2'!A:D,4,0))</f>
        <v>MB</v>
      </c>
      <c r="G50" s="75">
        <v>8.58</v>
      </c>
    </row>
    <row r="51" spans="2:7">
      <c r="B51" s="57">
        <f t="shared" si="0"/>
        <v>50</v>
      </c>
      <c r="C51" s="61">
        <v>41</v>
      </c>
      <c r="D51" s="51" t="str">
        <f>IF(C51="","",VLOOKUP($C51,'Entries 2'!A:D,2,0))</f>
        <v>Charlie Connacher</v>
      </c>
      <c r="E51" s="51" t="str">
        <f>IF(C51="","",VLOOKUP($C51,'Entries 2'!A:D,3,0))</f>
        <v>Shropshire</v>
      </c>
      <c r="F51" s="59" t="str">
        <f>IF(C51="","",VLOOKUP($C51,'Entries 2'!A:D,4,0))</f>
        <v>MB</v>
      </c>
      <c r="G51" s="75">
        <v>8.59</v>
      </c>
    </row>
    <row r="52" spans="2:7">
      <c r="B52" s="57">
        <f t="shared" si="0"/>
        <v>51</v>
      </c>
      <c r="C52" s="61">
        <v>18</v>
      </c>
      <c r="D52" s="51" t="str">
        <f>IF(C52="","",VLOOKUP($C52,'Entries 2'!A:D,2,0))</f>
        <v>Oliver Ibbotson</v>
      </c>
      <c r="E52" s="51" t="str">
        <f>IF(C52="","",VLOOKUP($C52,'Entries 2'!A:D,3,0))</f>
        <v>Cheshire</v>
      </c>
      <c r="F52" s="59" t="str">
        <f>IF(C52="","",VLOOKUP($C52,'Entries 2'!A:D,4,0))</f>
        <v>MB</v>
      </c>
      <c r="G52" s="75">
        <v>8.59</v>
      </c>
    </row>
    <row r="53" spans="2:7">
      <c r="B53" s="57">
        <f t="shared" si="0"/>
        <v>52</v>
      </c>
      <c r="C53" s="61">
        <v>123</v>
      </c>
      <c r="D53" s="51" t="str">
        <f>IF(C53="","",VLOOKUP($C53,'Entries 2'!A:D,2,0))</f>
        <v>Jack Potter</v>
      </c>
      <c r="E53" s="51" t="str">
        <f>IF(C53="","",VLOOKUP($C53,'Entries 2'!A:D,3,0))</f>
        <v>West Mids</v>
      </c>
      <c r="F53" s="59" t="str">
        <f>IF(C53="","",VLOOKUP($C53,'Entries 2'!A:D,4,0))</f>
        <v>MB</v>
      </c>
      <c r="G53" s="75">
        <v>9.02</v>
      </c>
    </row>
    <row r="54" spans="2:7">
      <c r="B54" s="57">
        <f t="shared" si="0"/>
        <v>53</v>
      </c>
      <c r="C54" s="61">
        <v>13</v>
      </c>
      <c r="D54" s="51" t="str">
        <f>IF(C54="","",VLOOKUP($C54,'Entries 2'!A:D,2,0))</f>
        <v>Joshua Williamson</v>
      </c>
      <c r="E54" s="51" t="str">
        <f>IF(C54="","",VLOOKUP($C54,'Entries 2'!A:D,3,0))</f>
        <v>Cheshire</v>
      </c>
      <c r="F54" s="59" t="str">
        <f>IF(C54="","",VLOOKUP($C54,'Entries 2'!A:D,4,0))</f>
        <v>MB</v>
      </c>
      <c r="G54" s="75">
        <v>9.0299999999999994</v>
      </c>
    </row>
    <row r="55" spans="2:7">
      <c r="B55" s="57">
        <f t="shared" si="0"/>
        <v>54</v>
      </c>
      <c r="C55" s="61">
        <v>66</v>
      </c>
      <c r="D55" s="51" t="str">
        <f>IF(C55="","",VLOOKUP($C55,'Entries 2'!A:D,2,0))</f>
        <v>Jake Arnold</v>
      </c>
      <c r="E55" s="51" t="str">
        <f>IF(C55="","",VLOOKUP($C55,'Entries 2'!A:D,3,0))</f>
        <v>Staffs</v>
      </c>
      <c r="F55" s="59" t="str">
        <f>IF(C55="","",VLOOKUP($C55,'Entries 2'!A:D,4,0))</f>
        <v>MB</v>
      </c>
      <c r="G55" s="75">
        <v>9.0299999999999994</v>
      </c>
    </row>
    <row r="56" spans="2:7">
      <c r="B56" s="57">
        <f t="shared" si="0"/>
        <v>55</v>
      </c>
      <c r="C56" s="61">
        <v>95</v>
      </c>
      <c r="D56" s="51" t="str">
        <f>IF(C56="","",VLOOKUP($C56,'Entries 2'!A:D,2,0))</f>
        <v>Ned Rose</v>
      </c>
      <c r="E56" s="51" t="str">
        <f>IF(C56="","",VLOOKUP($C56,'Entries 2'!A:D,3,0))</f>
        <v>Surrey</v>
      </c>
      <c r="F56" s="59" t="str">
        <f>IF(C56="","",VLOOKUP($C56,'Entries 2'!A:D,4,0))</f>
        <v>MB</v>
      </c>
      <c r="G56" s="75">
        <v>9.0399999999999991</v>
      </c>
    </row>
    <row r="57" spans="2:7">
      <c r="B57" s="57">
        <f t="shared" si="0"/>
        <v>56</v>
      </c>
      <c r="C57" s="61">
        <v>5</v>
      </c>
      <c r="D57" s="51" t="str">
        <f>IF(C57="","",VLOOKUP($C57,'Entries 2'!A:D,2,0))</f>
        <v>Jake Purdie</v>
      </c>
      <c r="E57" s="51" t="str">
        <f>IF(C57="","",VLOOKUP($C57,'Entries 2'!A:D,3,0))</f>
        <v>Cheshire</v>
      </c>
      <c r="F57" s="59" t="str">
        <f>IF(C57="","",VLOOKUP($C57,'Entries 2'!A:D,4,0))</f>
        <v>MB</v>
      </c>
      <c r="G57" s="75">
        <v>9.0399999999999991</v>
      </c>
    </row>
    <row r="58" spans="2:7">
      <c r="B58" s="57">
        <f t="shared" si="0"/>
        <v>57</v>
      </c>
      <c r="C58" s="61">
        <v>101</v>
      </c>
      <c r="D58" s="51" t="str">
        <f>IF(C58="","",VLOOKUP($C58,'Entries 2'!A:D,2,0))</f>
        <v>Oliver Crofts</v>
      </c>
      <c r="E58" s="51" t="str">
        <f>IF(C58="","",VLOOKUP($C58,'Entries 2'!A:D,3,0))</f>
        <v>Warwickshire</v>
      </c>
      <c r="F58" s="59" t="str">
        <f>IF(C58="","",VLOOKUP($C58,'Entries 2'!A:D,4,0))</f>
        <v>MB</v>
      </c>
      <c r="G58" s="75">
        <v>9.0500000000000007</v>
      </c>
    </row>
    <row r="59" spans="2:7">
      <c r="B59" s="57">
        <f t="shared" si="0"/>
        <v>58</v>
      </c>
      <c r="C59" s="61">
        <v>69</v>
      </c>
      <c r="D59" s="51" t="str">
        <f>IF(C59="","",VLOOKUP($C59,'Entries 2'!A:D,2,0))</f>
        <v>Luke Kellas</v>
      </c>
      <c r="E59" s="51" t="str">
        <f>IF(C59="","",VLOOKUP($C59,'Entries 2'!A:D,3,0))</f>
        <v>Staffs</v>
      </c>
      <c r="F59" s="59" t="str">
        <f>IF(C59="","",VLOOKUP($C59,'Entries 2'!A:D,4,0))</f>
        <v>MB</v>
      </c>
      <c r="G59" s="75">
        <v>9.06</v>
      </c>
    </row>
    <row r="60" spans="2:7">
      <c r="B60" s="57">
        <f t="shared" si="0"/>
        <v>59</v>
      </c>
      <c r="C60" s="61">
        <v>106</v>
      </c>
      <c r="D60" s="51" t="str">
        <f>IF(C60="","",VLOOKUP($C60,'Entries 2'!A:D,2,0))</f>
        <v>Luke McClafferty</v>
      </c>
      <c r="E60" s="51" t="str">
        <f>IF(C60="","",VLOOKUP($C60,'Entries 2'!A:D,3,0))</f>
        <v>Warwickshire</v>
      </c>
      <c r="F60" s="59" t="str">
        <f>IF(C60="","",VLOOKUP($C60,'Entries 2'!A:D,4,0))</f>
        <v>MB</v>
      </c>
      <c r="G60" s="75">
        <v>9.06</v>
      </c>
    </row>
    <row r="61" spans="2:7">
      <c r="B61" s="57">
        <f t="shared" si="0"/>
        <v>60</v>
      </c>
      <c r="C61" s="61">
        <v>127</v>
      </c>
      <c r="D61" s="51" t="str">
        <f>IF(C61="","",VLOOKUP($C61,'Entries 2'!A:D,2,0))</f>
        <v>Morgan Hill</v>
      </c>
      <c r="E61" s="51" t="str">
        <f>IF(C61="","",VLOOKUP($C61,'Entries 2'!A:D,3,0))</f>
        <v>West Mids</v>
      </c>
      <c r="F61" s="59" t="str">
        <f>IF(C61="","",VLOOKUP($C61,'Entries 2'!A:D,4,0))</f>
        <v>MB</v>
      </c>
      <c r="G61" s="75">
        <v>9.06</v>
      </c>
    </row>
    <row r="62" spans="2:7">
      <c r="B62" s="57">
        <f t="shared" si="0"/>
        <v>61</v>
      </c>
      <c r="C62" s="61">
        <v>14</v>
      </c>
      <c r="D62" s="51" t="str">
        <f>IF(C62="","",VLOOKUP($C62,'Entries 2'!A:D,2,0))</f>
        <v>Isaac Leydon</v>
      </c>
      <c r="E62" s="51" t="str">
        <f>IF(C62="","",VLOOKUP($C62,'Entries 2'!A:D,3,0))</f>
        <v>Cheshire</v>
      </c>
      <c r="F62" s="59" t="str">
        <f>IF(C62="","",VLOOKUP($C62,'Entries 2'!A:D,4,0))</f>
        <v>MB</v>
      </c>
      <c r="G62" s="75">
        <v>9.09</v>
      </c>
    </row>
    <row r="63" spans="2:7">
      <c r="B63" s="57">
        <f t="shared" si="0"/>
        <v>62</v>
      </c>
      <c r="C63" s="61">
        <v>96</v>
      </c>
      <c r="D63" s="51" t="str">
        <f>IF(C63="","",VLOOKUP($C63,'Entries 2'!A:D,2,0))</f>
        <v>Noah Laird</v>
      </c>
      <c r="E63" s="51" t="str">
        <f>IF(C63="","",VLOOKUP($C63,'Entries 2'!A:D,3,0))</f>
        <v>Surrey</v>
      </c>
      <c r="F63" s="59" t="str">
        <f>IF(C63="","",VLOOKUP($C63,'Entries 2'!A:D,4,0))</f>
        <v>MB</v>
      </c>
      <c r="G63" s="75">
        <v>9.1199999999999992</v>
      </c>
    </row>
    <row r="64" spans="2:7">
      <c r="B64" s="57">
        <f t="shared" si="0"/>
        <v>63</v>
      </c>
      <c r="C64" s="61">
        <v>93</v>
      </c>
      <c r="D64" s="51" t="str">
        <f>IF(C64="","",VLOOKUP($C64,'Entries 2'!A:D,2,0))</f>
        <v>Hayden Gale</v>
      </c>
      <c r="E64" s="51" t="str">
        <f>IF(C64="","",VLOOKUP($C64,'Entries 2'!A:D,3,0))</f>
        <v>Surrey</v>
      </c>
      <c r="F64" s="59" t="str">
        <f>IF(C64="","",VLOOKUP($C64,'Entries 2'!A:D,4,0))</f>
        <v>MB</v>
      </c>
      <c r="G64" s="75">
        <v>9.1300000000000008</v>
      </c>
    </row>
    <row r="65" spans="2:7">
      <c r="B65" s="57">
        <f t="shared" si="0"/>
        <v>64</v>
      </c>
      <c r="C65" s="61">
        <v>132</v>
      </c>
      <c r="D65" s="51" t="str">
        <f>IF(C65="","",VLOOKUP($C65,'Entries 2'!A:D,2,0))</f>
        <v>Kieran Cortese</v>
      </c>
      <c r="E65" s="51" t="str">
        <f>IF(C65="","",VLOOKUP($C65,'Entries 2'!A:D,3,0))</f>
        <v>West Mids</v>
      </c>
      <c r="F65" s="59" t="str">
        <f>IF(C65="","",VLOOKUP($C65,'Entries 2'!A:D,4,0))</f>
        <v>MB</v>
      </c>
      <c r="G65" s="75">
        <v>9.15</v>
      </c>
    </row>
    <row r="66" spans="2:7">
      <c r="B66" s="57">
        <f t="shared" si="0"/>
        <v>65</v>
      </c>
      <c r="C66" s="61">
        <v>201</v>
      </c>
      <c r="D66" s="51" t="str">
        <f>IF(C66="","",VLOOKUP($C66,'Entries 2'!A:D,2,0))</f>
        <v>Marcus Trevithick</v>
      </c>
      <c r="E66" s="51" t="str">
        <f>IF(C66="","",VLOOKUP($C66,'Entries 2'!A:D,3,0))</f>
        <v>Cheshire</v>
      </c>
      <c r="F66" s="59" t="str">
        <f>IF(C66="","",VLOOKUP($C66,'Entries 2'!A:D,4,0))</f>
        <v>MB</v>
      </c>
      <c r="G66" s="75">
        <v>9.17</v>
      </c>
    </row>
    <row r="67" spans="2:7">
      <c r="B67" s="57">
        <f t="shared" si="0"/>
        <v>66</v>
      </c>
      <c r="C67" s="61">
        <v>67</v>
      </c>
      <c r="D67" s="51" t="str">
        <f>IF(C67="","",VLOOKUP($C67,'Entries 2'!A:D,2,0))</f>
        <v>Joe Stevens</v>
      </c>
      <c r="E67" s="51" t="str">
        <f>IF(C67="","",VLOOKUP($C67,'Entries 2'!A:D,3,0))</f>
        <v>Staffs</v>
      </c>
      <c r="F67" s="59" t="str">
        <f>IF(C67="","",VLOOKUP($C67,'Entries 2'!A:D,4,0))</f>
        <v>MB</v>
      </c>
      <c r="G67" s="75">
        <v>9.17</v>
      </c>
    </row>
    <row r="68" spans="2:7">
      <c r="B68" s="57">
        <f t="shared" ref="B68:B131" si="2">SUM(B67+1)</f>
        <v>67</v>
      </c>
      <c r="C68" s="61">
        <v>27</v>
      </c>
      <c r="D68" s="51" t="str">
        <f>IF(C68="","",VLOOKUP($C68,'Entries 2'!A:D,2,0))</f>
        <v>Jack Dixon</v>
      </c>
      <c r="E68" s="51" t="str">
        <f>IF(C68="","",VLOOKUP($C68,'Entries 2'!A:D,3,0))</f>
        <v>Cumbria</v>
      </c>
      <c r="F68" s="59" t="str">
        <f>IF(C68="","",VLOOKUP($C68,'Entries 2'!A:D,4,0))</f>
        <v>MB</v>
      </c>
      <c r="G68" s="75">
        <v>9.17</v>
      </c>
    </row>
    <row r="69" spans="2:7">
      <c r="B69" s="57">
        <f t="shared" si="2"/>
        <v>68</v>
      </c>
      <c r="C69" s="61">
        <v>9</v>
      </c>
      <c r="D69" s="51" t="str">
        <f>IF(C69="","",VLOOKUP($C69,'Entries 2'!A:D,2,0))</f>
        <v>Benjamin Holmes</v>
      </c>
      <c r="E69" s="51" t="str">
        <f>IF(C69="","",VLOOKUP($C69,'Entries 2'!A:D,3,0))</f>
        <v>Cheshire</v>
      </c>
      <c r="F69" s="59" t="str">
        <f>IF(C69="","",VLOOKUP($C69,'Entries 2'!A:D,4,0))</f>
        <v>MB</v>
      </c>
      <c r="G69" s="75">
        <v>9.18</v>
      </c>
    </row>
    <row r="70" spans="2:7">
      <c r="B70" s="57">
        <f t="shared" si="2"/>
        <v>69</v>
      </c>
      <c r="C70" s="61">
        <v>17</v>
      </c>
      <c r="D70" s="51" t="str">
        <f>IF(C70="","",VLOOKUP($C70,'Entries 2'!A:D,2,0))</f>
        <v>Ben Fisher</v>
      </c>
      <c r="E70" s="51" t="str">
        <f>IF(C70="","",VLOOKUP($C70,'Entries 2'!A:D,3,0))</f>
        <v>Cheshire</v>
      </c>
      <c r="F70" s="59" t="str">
        <f>IF(C70="","",VLOOKUP($C70,'Entries 2'!A:D,4,0))</f>
        <v>MB</v>
      </c>
      <c r="G70" s="75">
        <v>9.18</v>
      </c>
    </row>
    <row r="71" spans="2:7">
      <c r="B71" s="57">
        <f t="shared" si="2"/>
        <v>70</v>
      </c>
      <c r="C71" s="61">
        <v>107</v>
      </c>
      <c r="D71" s="51" t="str">
        <f>IF(C71="","",VLOOKUP($C71,'Entries 2'!A:D,2,0))</f>
        <v>Corey Smith</v>
      </c>
      <c r="E71" s="51" t="str">
        <f>IF(C71="","",VLOOKUP($C71,'Entries 2'!A:D,3,0))</f>
        <v>Warwickshire</v>
      </c>
      <c r="F71" s="59" t="str">
        <f>IF(C71="","",VLOOKUP($C71,'Entries 2'!A:D,4,0))</f>
        <v>MB</v>
      </c>
      <c r="G71" s="75">
        <v>9.18</v>
      </c>
    </row>
    <row r="72" spans="2:7">
      <c r="B72" s="57">
        <f t="shared" si="2"/>
        <v>71</v>
      </c>
      <c r="C72" s="61">
        <v>15</v>
      </c>
      <c r="D72" s="51" t="str">
        <f>IF(C72="","",VLOOKUP($C72,'Entries 2'!A:D,2,0))</f>
        <v>Harry Godwin</v>
      </c>
      <c r="E72" s="51" t="str">
        <f>IF(C72="","",VLOOKUP($C72,'Entries 2'!A:D,3,0))</f>
        <v>Cheshire</v>
      </c>
      <c r="F72" s="59" t="str">
        <f>IF(C72="","",VLOOKUP($C72,'Entries 2'!A:D,4,0))</f>
        <v>MB</v>
      </c>
      <c r="G72" s="75">
        <v>9.19</v>
      </c>
    </row>
    <row r="73" spans="2:7">
      <c r="B73" s="57">
        <f t="shared" si="2"/>
        <v>72</v>
      </c>
      <c r="C73" s="61">
        <v>83</v>
      </c>
      <c r="D73" s="51" t="str">
        <f>IF(C73="","",VLOOKUP($C73,'Entries 2'!A:D,2,0))</f>
        <v>Thomas Erskine</v>
      </c>
      <c r="E73" s="51" t="str">
        <f>IF(C73="","",VLOOKUP($C73,'Entries 2'!A:D,3,0))</f>
        <v>Surrey</v>
      </c>
      <c r="F73" s="59" t="str">
        <f>IF(C73="","",VLOOKUP($C73,'Entries 2'!A:D,4,0))</f>
        <v>MB</v>
      </c>
      <c r="G73" s="75">
        <v>9.23</v>
      </c>
    </row>
    <row r="74" spans="2:7">
      <c r="B74" s="57">
        <f t="shared" si="2"/>
        <v>73</v>
      </c>
      <c r="C74" s="61">
        <v>16</v>
      </c>
      <c r="D74" s="51" t="str">
        <f>IF(C74="","",VLOOKUP($C74,'Entries 2'!A:D,2,0))</f>
        <v>Freddie Cushen</v>
      </c>
      <c r="E74" s="51" t="str">
        <f>IF(C74="","",VLOOKUP($C74,'Entries 2'!A:D,3,0))</f>
        <v>Cheshire</v>
      </c>
      <c r="F74" s="59" t="str">
        <f>IF(C74="","",VLOOKUP($C74,'Entries 2'!A:D,4,0))</f>
        <v>MB</v>
      </c>
      <c r="G74" s="75">
        <v>9.24</v>
      </c>
    </row>
    <row r="75" spans="2:7">
      <c r="B75" s="57">
        <f t="shared" si="2"/>
        <v>74</v>
      </c>
      <c r="C75" s="61">
        <v>130</v>
      </c>
      <c r="D75" s="51" t="str">
        <f>IF(C75="","",VLOOKUP($C75,'Entries 2'!A:D,2,0))</f>
        <v>James Phillips</v>
      </c>
      <c r="E75" s="51" t="str">
        <f>IF(C75="","",VLOOKUP($C75,'Entries 2'!A:D,3,0))</f>
        <v>West Mids</v>
      </c>
      <c r="F75" s="59" t="str">
        <f>IF(C75="","",VLOOKUP($C75,'Entries 2'!A:D,4,0))</f>
        <v>MB</v>
      </c>
      <c r="G75" s="75">
        <v>9.25</v>
      </c>
    </row>
    <row r="76" spans="2:7">
      <c r="B76" s="57">
        <f t="shared" si="2"/>
        <v>75</v>
      </c>
      <c r="C76" s="61">
        <v>63</v>
      </c>
      <c r="D76" s="51" t="str">
        <f>IF(C76="","",VLOOKUP($C76,'Entries 2'!A:D,2,0))</f>
        <v>Connor McGrath</v>
      </c>
      <c r="E76" s="51" t="str">
        <f>IF(C76="","",VLOOKUP($C76,'Entries 2'!A:D,3,0))</f>
        <v>Staffs</v>
      </c>
      <c r="F76" s="59" t="str">
        <f>IF(C76="","",VLOOKUP($C76,'Entries 2'!A:D,4,0))</f>
        <v>MB</v>
      </c>
      <c r="G76" s="75">
        <v>9.25</v>
      </c>
    </row>
    <row r="77" spans="2:7">
      <c r="B77" s="57">
        <f t="shared" si="2"/>
        <v>76</v>
      </c>
      <c r="C77" s="61">
        <v>131</v>
      </c>
      <c r="D77" s="51" t="str">
        <f>IF(C77="","",VLOOKUP($C77,'Entries 2'!A:D,2,0))</f>
        <v>Oliver Hallam</v>
      </c>
      <c r="E77" s="51" t="str">
        <f>IF(C77="","",VLOOKUP($C77,'Entries 2'!A:D,3,0))</f>
        <v>West Mids</v>
      </c>
      <c r="F77" s="59" t="str">
        <f>IF(C77="","",VLOOKUP($C77,'Entries 2'!A:D,4,0))</f>
        <v>MB</v>
      </c>
      <c r="G77" s="75">
        <v>9.3000000000000007</v>
      </c>
    </row>
    <row r="78" spans="2:7">
      <c r="B78" s="57">
        <f t="shared" si="2"/>
        <v>77</v>
      </c>
      <c r="C78" s="61">
        <v>82</v>
      </c>
      <c r="D78" s="51" t="str">
        <f>IF(C78="","",VLOOKUP($C78,'Entries 2'!A:D,2,0))</f>
        <v>Callum Hills</v>
      </c>
      <c r="E78" s="51" t="str">
        <f>IF(C78="","",VLOOKUP($C78,'Entries 2'!A:D,3,0))</f>
        <v>Surrey</v>
      </c>
      <c r="F78" s="59" t="str">
        <f>IF(C78="","",VLOOKUP($C78,'Entries 2'!A:D,4,0))</f>
        <v>MB</v>
      </c>
      <c r="G78" s="75">
        <v>9.32</v>
      </c>
    </row>
    <row r="79" spans="2:7">
      <c r="B79" s="57">
        <f t="shared" si="2"/>
        <v>78</v>
      </c>
      <c r="C79" s="61">
        <v>19</v>
      </c>
      <c r="D79" s="51" t="str">
        <f>IF(C79="","",VLOOKUP($C79,'Entries 2'!A:D,2,0))</f>
        <v>Sam Williamson</v>
      </c>
      <c r="E79" s="51" t="str">
        <f>IF(C79="","",VLOOKUP($C79,'Entries 2'!A:D,3,0))</f>
        <v>Cheshire</v>
      </c>
      <c r="F79" s="59" t="str">
        <f>IF(C79="","",VLOOKUP($C79,'Entries 2'!A:D,4,0))</f>
        <v>MB</v>
      </c>
      <c r="G79" s="75">
        <v>9.35</v>
      </c>
    </row>
    <row r="80" spans="2:7">
      <c r="B80" s="57">
        <f t="shared" si="2"/>
        <v>79</v>
      </c>
      <c r="C80" s="61">
        <v>7</v>
      </c>
      <c r="D80" s="51" t="str">
        <f>IF(C80="","",VLOOKUP($C80,'Entries 2'!A:D,2,0))</f>
        <v>Thomas Stokes</v>
      </c>
      <c r="E80" s="51" t="str">
        <f>IF(C80="","",VLOOKUP($C80,'Entries 2'!A:D,3,0))</f>
        <v>Cheshire</v>
      </c>
      <c r="F80" s="59" t="str">
        <f>IF(C80="","",VLOOKUP($C80,'Entries 2'!A:D,4,0))</f>
        <v>MB</v>
      </c>
      <c r="G80" s="75">
        <v>9.3699999999999992</v>
      </c>
    </row>
    <row r="81" spans="2:7">
      <c r="B81" s="57">
        <f t="shared" si="2"/>
        <v>80</v>
      </c>
      <c r="C81" s="61">
        <v>105</v>
      </c>
      <c r="D81" s="51" t="str">
        <f>IF(C81="","",VLOOKUP($C81,'Entries 2'!A:D,2,0))</f>
        <v>Reuben Fearns</v>
      </c>
      <c r="E81" s="51" t="str">
        <f>IF(C81="","",VLOOKUP($C81,'Entries 2'!A:D,3,0))</f>
        <v>Warwickshire</v>
      </c>
      <c r="F81" s="59" t="str">
        <f>IF(C81="","",VLOOKUP($C81,'Entries 2'!A:D,4,0))</f>
        <v>MB</v>
      </c>
      <c r="G81" s="75">
        <v>9.3699999999999992</v>
      </c>
    </row>
    <row r="82" spans="2:7">
      <c r="B82" s="57">
        <f t="shared" si="2"/>
        <v>81</v>
      </c>
      <c r="C82" s="61">
        <v>110</v>
      </c>
      <c r="D82" s="51" t="str">
        <f>IF(C82="","",VLOOKUP($C82,'Entries 2'!A:D,2,0))</f>
        <v>Toby Nelson</v>
      </c>
      <c r="E82" s="51" t="str">
        <f>IF(C82="","",VLOOKUP($C82,'Entries 2'!A:D,3,0))</f>
        <v>Warwickshire</v>
      </c>
      <c r="F82" s="59" t="str">
        <f>IF(C82="","",VLOOKUP($C82,'Entries 2'!A:D,4,0))</f>
        <v>MB</v>
      </c>
      <c r="G82" s="75">
        <v>9.4600000000000009</v>
      </c>
    </row>
    <row r="83" spans="2:7">
      <c r="B83" s="57">
        <f t="shared" si="2"/>
        <v>82</v>
      </c>
      <c r="C83" s="61">
        <v>108</v>
      </c>
      <c r="D83" s="51" t="str">
        <f>IF(C83="","",VLOOKUP($C83,'Entries 2'!A:D,2,0))</f>
        <v>Jack Hiatt</v>
      </c>
      <c r="E83" s="51" t="str">
        <f>IF(C83="","",VLOOKUP($C83,'Entries 2'!A:D,3,0))</f>
        <v>Warwickshire</v>
      </c>
      <c r="F83" s="59" t="str">
        <f>IF(C83="","",VLOOKUP($C83,'Entries 2'!A:D,4,0))</f>
        <v>MB</v>
      </c>
      <c r="G83" s="75">
        <v>9.51</v>
      </c>
    </row>
    <row r="84" spans="2:7">
      <c r="B84" s="57">
        <f t="shared" si="2"/>
        <v>83</v>
      </c>
      <c r="C84" s="61">
        <v>8</v>
      </c>
      <c r="D84" s="51" t="str">
        <f>IF(C84="","",VLOOKUP($C84,'Entries 2'!A:D,2,0))</f>
        <v>William Raybould</v>
      </c>
      <c r="E84" s="51" t="str">
        <f>IF(C84="","",VLOOKUP($C84,'Entries 2'!A:D,3,0))</f>
        <v>Cheshire</v>
      </c>
      <c r="F84" s="59" t="str">
        <f>IF(C84="","",VLOOKUP($C84,'Entries 2'!A:D,4,0))</f>
        <v>MB</v>
      </c>
      <c r="G84" s="75">
        <v>9.56</v>
      </c>
    </row>
    <row r="85" spans="2:7">
      <c r="B85" s="57">
        <f t="shared" si="2"/>
        <v>84</v>
      </c>
      <c r="C85" s="61">
        <v>84</v>
      </c>
      <c r="D85" s="51" t="str">
        <f>IF(C85="","",VLOOKUP($C85,'Entries 2'!A:D,2,0))</f>
        <v>Jamie Hobday</v>
      </c>
      <c r="E85" s="51" t="str">
        <f>IF(C85="","",VLOOKUP($C85,'Entries 2'!A:D,3,0))</f>
        <v>Surrey</v>
      </c>
      <c r="F85" s="59" t="str">
        <f>IF(C85="","",VLOOKUP($C85,'Entries 2'!A:D,4,0))</f>
        <v>MB</v>
      </c>
      <c r="G85" s="75">
        <v>9.58</v>
      </c>
    </row>
    <row r="86" spans="2:7">
      <c r="B86" s="57">
        <f t="shared" si="2"/>
        <v>85</v>
      </c>
      <c r="C86" s="61"/>
      <c r="D86" s="51" t="str">
        <f>IF(C86="","",VLOOKUP($C86,'Entries 2'!A:D,2,0))</f>
        <v/>
      </c>
      <c r="E86" s="51" t="str">
        <f>IF(C86="","",VLOOKUP($C86,'Entries 2'!A:D,3,0))</f>
        <v/>
      </c>
      <c r="F86" s="59" t="str">
        <f>IF(C86="","",VLOOKUP($C86,'Entries 2'!A:D,4,0))</f>
        <v/>
      </c>
      <c r="G86" s="75"/>
    </row>
    <row r="87" spans="2:7">
      <c r="B87" s="57">
        <f t="shared" si="2"/>
        <v>86</v>
      </c>
      <c r="C87" s="61"/>
      <c r="D87" s="51" t="str">
        <f>IF(C87="","",VLOOKUP($C87,'Entries 2'!A:D,2,0))</f>
        <v/>
      </c>
      <c r="E87" s="51" t="str">
        <f>IF(C87="","",VLOOKUP($C87,'Entries 2'!A:D,3,0))</f>
        <v/>
      </c>
      <c r="F87" s="59" t="str">
        <f>IF(C87="","",VLOOKUP($C87,'Entries 2'!A:D,4,0))</f>
        <v/>
      </c>
      <c r="G87" s="75"/>
    </row>
    <row r="88" spans="2:7">
      <c r="B88" s="57">
        <f t="shared" si="2"/>
        <v>87</v>
      </c>
      <c r="C88" s="61"/>
      <c r="D88" s="51" t="str">
        <f>IF(C88="","",VLOOKUP($C88,'Entries 2'!A:D,2,0))</f>
        <v/>
      </c>
      <c r="E88" s="51" t="str">
        <f>IF(C88="","",VLOOKUP($C88,'Entries 2'!A:D,3,0))</f>
        <v/>
      </c>
      <c r="F88" s="59" t="str">
        <f>IF(C88="","",VLOOKUP($C88,'Entries 2'!A:D,4,0))</f>
        <v/>
      </c>
      <c r="G88" s="75"/>
    </row>
    <row r="89" spans="2:7">
      <c r="B89" s="57">
        <f t="shared" si="2"/>
        <v>88</v>
      </c>
      <c r="C89" s="61"/>
      <c r="D89" s="51" t="str">
        <f>IF(C89="","",VLOOKUP($C89,'Entries 2'!A:D,2,0))</f>
        <v/>
      </c>
      <c r="E89" s="51" t="str">
        <f>IF(C89="","",VLOOKUP($C89,'Entries 2'!A:D,3,0))</f>
        <v/>
      </c>
      <c r="F89" s="59" t="str">
        <f>IF(C89="","",VLOOKUP($C89,'Entries 2'!A:D,4,0))</f>
        <v/>
      </c>
      <c r="G89" s="75"/>
    </row>
    <row r="90" spans="2:7">
      <c r="B90" s="57">
        <f t="shared" si="2"/>
        <v>89</v>
      </c>
      <c r="C90" s="61"/>
      <c r="D90" s="51" t="str">
        <f>IF(C90="","",VLOOKUP($C90,'Entries 2'!A:D,2,0))</f>
        <v/>
      </c>
      <c r="E90" s="51" t="str">
        <f>IF(C90="","",VLOOKUP($C90,'Entries 2'!A:D,3,0))</f>
        <v/>
      </c>
      <c r="F90" s="59" t="str">
        <f>IF(C90="","",VLOOKUP($C90,'Entries 2'!A:D,4,0))</f>
        <v/>
      </c>
      <c r="G90" s="75"/>
    </row>
    <row r="91" spans="2:7">
      <c r="B91" s="57">
        <f t="shared" si="2"/>
        <v>90</v>
      </c>
      <c r="C91" s="61"/>
      <c r="D91" s="51" t="str">
        <f>IF(C91="","",VLOOKUP($C91,'Entries 2'!A:D,2,0))</f>
        <v/>
      </c>
      <c r="E91" s="51" t="str">
        <f>IF(C91="","",VLOOKUP($C91,'Entries 2'!A:D,3,0))</f>
        <v/>
      </c>
      <c r="F91" s="59" t="str">
        <f>IF(C91="","",VLOOKUP($C91,'Entries 2'!A:D,4,0))</f>
        <v/>
      </c>
      <c r="G91" s="75"/>
    </row>
    <row r="92" spans="2:7">
      <c r="B92" s="57">
        <f t="shared" si="2"/>
        <v>91</v>
      </c>
      <c r="C92" s="61"/>
      <c r="D92" s="51" t="str">
        <f>IF(C92="","",VLOOKUP($C92,'Entries 2'!A:D,2,0))</f>
        <v/>
      </c>
      <c r="E92" s="51" t="str">
        <f>IF(C92="","",VLOOKUP($C92,'Entries 2'!A:D,3,0))</f>
        <v/>
      </c>
      <c r="F92" s="59" t="str">
        <f>IF(C92="","",VLOOKUP($C92,'Entries 2'!A:D,4,0))</f>
        <v/>
      </c>
      <c r="G92" s="75"/>
    </row>
    <row r="93" spans="2:7">
      <c r="B93" s="57">
        <f t="shared" si="2"/>
        <v>92</v>
      </c>
      <c r="C93" s="61"/>
      <c r="D93" s="51" t="str">
        <f>IF(C93="","",VLOOKUP($C93,'Entries 2'!A:D,2,0))</f>
        <v/>
      </c>
      <c r="E93" s="51" t="str">
        <f>IF(C93="","",VLOOKUP($C93,'Entries 2'!A:D,3,0))</f>
        <v/>
      </c>
      <c r="F93" s="59" t="str">
        <f>IF(C93="","",VLOOKUP($C93,'Entries 2'!A:D,4,0))</f>
        <v/>
      </c>
      <c r="G93" s="75"/>
    </row>
    <row r="94" spans="2:7">
      <c r="B94" s="57">
        <f t="shared" si="2"/>
        <v>93</v>
      </c>
      <c r="C94" s="61"/>
      <c r="D94" s="51" t="str">
        <f>IF(C94="","",VLOOKUP($C94,'Entries 2'!A:D,2,0))</f>
        <v/>
      </c>
      <c r="E94" s="51" t="str">
        <f>IF(C94="","",VLOOKUP($C94,'Entries 2'!A:D,3,0))</f>
        <v/>
      </c>
      <c r="F94" s="59" t="str">
        <f>IF(C94="","",VLOOKUP($C94,'Entries 2'!A:D,4,0))</f>
        <v/>
      </c>
      <c r="G94" s="75"/>
    </row>
    <row r="95" spans="2:7">
      <c r="B95" s="57">
        <f t="shared" si="2"/>
        <v>94</v>
      </c>
      <c r="C95" s="61"/>
      <c r="D95" s="51" t="str">
        <f>IF(C95="","",VLOOKUP($C95,'Entries 2'!A:D,2,0))</f>
        <v/>
      </c>
      <c r="E95" s="51" t="str">
        <f>IF(C95="","",VLOOKUP($C95,'Entries 2'!A:D,3,0))</f>
        <v/>
      </c>
      <c r="F95" s="59" t="str">
        <f>IF(C95="","",VLOOKUP($C95,'Entries 2'!A:D,4,0))</f>
        <v/>
      </c>
      <c r="G95" s="75"/>
    </row>
    <row r="96" spans="2:7">
      <c r="B96" s="57">
        <f t="shared" si="2"/>
        <v>95</v>
      </c>
      <c r="C96" s="61"/>
      <c r="D96" s="51" t="str">
        <f>IF(C96="","",VLOOKUP($C96,'Entries 2'!A:D,2,0))</f>
        <v/>
      </c>
      <c r="E96" s="51" t="str">
        <f>IF(C96="","",VLOOKUP($C96,'Entries 2'!A:D,3,0))</f>
        <v/>
      </c>
      <c r="F96" s="59" t="str">
        <f>IF(C96="","",VLOOKUP($C96,'Entries 2'!A:D,4,0))</f>
        <v/>
      </c>
      <c r="G96" s="75"/>
    </row>
    <row r="97" spans="2:7">
      <c r="B97" s="57">
        <f t="shared" si="2"/>
        <v>96</v>
      </c>
      <c r="C97" s="61"/>
      <c r="D97" s="51" t="str">
        <f>IF(C97="","",VLOOKUP($C97,'Entries 2'!A:D,2,0))</f>
        <v/>
      </c>
      <c r="E97" s="51" t="str">
        <f>IF(C97="","",VLOOKUP($C97,'Entries 2'!A:D,3,0))</f>
        <v/>
      </c>
      <c r="F97" s="59" t="str">
        <f>IF(C97="","",VLOOKUP($C97,'Entries 2'!A:D,4,0))</f>
        <v/>
      </c>
      <c r="G97" s="75"/>
    </row>
    <row r="98" spans="2:7">
      <c r="B98" s="57">
        <f t="shared" si="2"/>
        <v>97</v>
      </c>
      <c r="C98" s="61"/>
      <c r="D98" s="51" t="str">
        <f>IF(C98="","",VLOOKUP($C98,'Entries 2'!A:D,2,0))</f>
        <v/>
      </c>
      <c r="E98" s="51" t="str">
        <f>IF(C98="","",VLOOKUP($C98,'Entries 2'!A:D,3,0))</f>
        <v/>
      </c>
      <c r="F98" s="59" t="str">
        <f>IF(C98="","",VLOOKUP($C98,'Entries 2'!A:D,4,0))</f>
        <v/>
      </c>
      <c r="G98" s="75"/>
    </row>
    <row r="99" spans="2:7">
      <c r="B99" s="57">
        <f t="shared" si="2"/>
        <v>98</v>
      </c>
      <c r="C99" s="61"/>
      <c r="D99" s="51" t="str">
        <f>IF(C99="","",VLOOKUP($C99,'Entries 2'!A:D,2,0))</f>
        <v/>
      </c>
      <c r="E99" s="51" t="str">
        <f>IF(C99="","",VLOOKUP($C99,'Entries 2'!A:D,3,0))</f>
        <v/>
      </c>
      <c r="F99" s="59" t="str">
        <f>IF(C99="","",VLOOKUP($C99,'Entries 2'!A:D,4,0))</f>
        <v/>
      </c>
      <c r="G99" s="75"/>
    </row>
    <row r="100" spans="2:7">
      <c r="B100" s="57">
        <f t="shared" si="2"/>
        <v>99</v>
      </c>
      <c r="C100" s="61"/>
      <c r="D100" s="51" t="str">
        <f>IF(C100="","",VLOOKUP($C100,'Entries 2'!A:D,2,0))</f>
        <v/>
      </c>
      <c r="E100" s="51" t="str">
        <f>IF(C100="","",VLOOKUP($C100,'Entries 2'!A:D,3,0))</f>
        <v/>
      </c>
      <c r="F100" s="59" t="str">
        <f>IF(C100="","",VLOOKUP($C100,'Entries 2'!A:D,4,0))</f>
        <v/>
      </c>
      <c r="G100" s="75"/>
    </row>
    <row r="101" spans="2:7">
      <c r="B101" s="57">
        <f t="shared" si="2"/>
        <v>100</v>
      </c>
      <c r="C101" s="61"/>
      <c r="D101" s="51" t="str">
        <f>IF(C101="","",VLOOKUP($C101,'Entries 2'!A:D,2,0))</f>
        <v/>
      </c>
      <c r="E101" s="51" t="str">
        <f>IF(C101="","",VLOOKUP($C101,'Entries 2'!A:D,3,0))</f>
        <v/>
      </c>
      <c r="F101" s="59" t="str">
        <f>IF(C101="","",VLOOKUP($C101,'Entries 2'!A:D,4,0))</f>
        <v/>
      </c>
      <c r="G101" s="75"/>
    </row>
    <row r="102" spans="2:7">
      <c r="B102" s="57">
        <f t="shared" si="2"/>
        <v>101</v>
      </c>
      <c r="C102" s="61"/>
      <c r="D102" s="51" t="str">
        <f>IF(C102="","",VLOOKUP($C102,'Entries 2'!A:D,2,0))</f>
        <v/>
      </c>
      <c r="E102" s="51" t="str">
        <f>IF(C102="","",VLOOKUP($C102,'Entries 2'!A:D,3,0))</f>
        <v/>
      </c>
      <c r="F102" s="59" t="str">
        <f>IF(C102="","",VLOOKUP($C102,'Entries 2'!A:D,4,0))</f>
        <v/>
      </c>
      <c r="G102" s="75"/>
    </row>
    <row r="103" spans="2:7">
      <c r="B103" s="57">
        <f t="shared" si="2"/>
        <v>102</v>
      </c>
      <c r="C103" s="61"/>
      <c r="D103" s="51" t="str">
        <f>IF(C103="","",VLOOKUP($C103,'Entries 2'!A:D,2,0))</f>
        <v/>
      </c>
      <c r="E103" s="51" t="str">
        <f>IF(C103="","",VLOOKUP($C103,'Entries 2'!A:D,3,0))</f>
        <v/>
      </c>
      <c r="F103" s="59" t="str">
        <f>IF(C103="","",VLOOKUP($C103,'Entries 2'!A:D,4,0))</f>
        <v/>
      </c>
      <c r="G103" s="75"/>
    </row>
    <row r="104" spans="2:7">
      <c r="B104" s="57">
        <f t="shared" si="2"/>
        <v>103</v>
      </c>
      <c r="C104" s="61"/>
      <c r="D104" s="51" t="str">
        <f>IF(C104="","",VLOOKUP($C104,'Entries 2'!A:D,2,0))</f>
        <v/>
      </c>
      <c r="E104" s="51" t="str">
        <f>IF(C104="","",VLOOKUP($C104,'Entries 2'!A:D,3,0))</f>
        <v/>
      </c>
      <c r="F104" s="59" t="str">
        <f>IF(C104="","",VLOOKUP($C104,'Entries 2'!A:D,4,0))</f>
        <v/>
      </c>
      <c r="G104" s="75"/>
    </row>
    <row r="105" spans="2:7">
      <c r="B105" s="57">
        <f t="shared" si="2"/>
        <v>104</v>
      </c>
      <c r="C105" s="61"/>
      <c r="D105" s="51" t="str">
        <f>IF(C105="","",VLOOKUP($C105,'Entries 2'!A:D,2,0))</f>
        <v/>
      </c>
      <c r="E105" s="51" t="str">
        <f>IF(C105="","",VLOOKUP($C105,'Entries 2'!A:D,3,0))</f>
        <v/>
      </c>
      <c r="F105" s="59" t="str">
        <f>IF(C105="","",VLOOKUP($C105,'Entries 2'!A:D,4,0))</f>
        <v/>
      </c>
      <c r="G105" s="75"/>
    </row>
    <row r="106" spans="2:7">
      <c r="B106" s="57">
        <f t="shared" si="2"/>
        <v>105</v>
      </c>
      <c r="C106" s="61"/>
      <c r="D106" s="51" t="str">
        <f>IF(C106="","",VLOOKUP($C106,'Entries 2'!A:D,2,0))</f>
        <v/>
      </c>
      <c r="E106" s="51" t="str">
        <f>IF(C106="","",VLOOKUP($C106,'Entries 2'!A:D,3,0))</f>
        <v/>
      </c>
      <c r="F106" s="59" t="str">
        <f>IF(C106="","",VLOOKUP($C106,'Entries 2'!A:D,4,0))</f>
        <v/>
      </c>
      <c r="G106" s="75"/>
    </row>
    <row r="107" spans="2:7">
      <c r="B107" s="57">
        <f t="shared" si="2"/>
        <v>106</v>
      </c>
      <c r="C107" s="61"/>
      <c r="D107" s="51" t="str">
        <f>IF(C107="","",VLOOKUP($C107,'Entries 2'!A:D,2,0))</f>
        <v/>
      </c>
      <c r="E107" s="51" t="str">
        <f>IF(C107="","",VLOOKUP($C107,'Entries 2'!A:D,3,0))</f>
        <v/>
      </c>
      <c r="F107" s="59" t="str">
        <f>IF(C107="","",VLOOKUP($C107,'Entries 2'!A:D,4,0))</f>
        <v/>
      </c>
      <c r="G107" s="75"/>
    </row>
    <row r="108" spans="2:7">
      <c r="B108" s="57">
        <f t="shared" si="2"/>
        <v>107</v>
      </c>
      <c r="C108" s="61"/>
      <c r="D108" s="51" t="str">
        <f>IF(C108="","",VLOOKUP($C108,'Entries 2'!A:D,2,0))</f>
        <v/>
      </c>
      <c r="E108" s="51" t="str">
        <f>IF(C108="","",VLOOKUP($C108,'Entries 2'!A:D,3,0))</f>
        <v/>
      </c>
      <c r="F108" s="59" t="str">
        <f>IF(C108="","",VLOOKUP($C108,'Entries 2'!A:D,4,0))</f>
        <v/>
      </c>
      <c r="G108" s="75"/>
    </row>
    <row r="109" spans="2:7">
      <c r="B109" s="57">
        <f t="shared" si="2"/>
        <v>108</v>
      </c>
      <c r="C109" s="61"/>
      <c r="D109" s="51" t="str">
        <f>IF(C109="","",VLOOKUP($C109,'Entries 2'!A:D,2,0))</f>
        <v/>
      </c>
      <c r="E109" s="51" t="str">
        <f>IF(C109="","",VLOOKUP($C109,'Entries 2'!A:D,3,0))</f>
        <v/>
      </c>
      <c r="F109" s="59" t="str">
        <f>IF(C109="","",VLOOKUP($C109,'Entries 2'!A:D,4,0))</f>
        <v/>
      </c>
      <c r="G109" s="75"/>
    </row>
    <row r="110" spans="2:7">
      <c r="B110" s="57">
        <f t="shared" si="2"/>
        <v>109</v>
      </c>
      <c r="C110" s="61"/>
      <c r="D110" s="51" t="str">
        <f>IF(C110="","",VLOOKUP($C110,'Entries 2'!A:D,2,0))</f>
        <v/>
      </c>
      <c r="E110" s="51" t="str">
        <f>IF(C110="","",VLOOKUP($C110,'Entries 2'!A:D,3,0))</f>
        <v/>
      </c>
      <c r="F110" s="59" t="str">
        <f>IF(C110="","",VLOOKUP($C110,'Entries 2'!A:D,4,0))</f>
        <v/>
      </c>
      <c r="G110" s="75"/>
    </row>
    <row r="111" spans="2:7">
      <c r="B111" s="57">
        <f t="shared" si="2"/>
        <v>110</v>
      </c>
      <c r="C111" s="61"/>
      <c r="D111" s="51" t="str">
        <f>IF(C111="","",VLOOKUP($C111,'Entries 2'!A:D,2,0))</f>
        <v/>
      </c>
      <c r="E111" s="51" t="str">
        <f>IF(C111="","",VLOOKUP($C111,'Entries 2'!A:D,3,0))</f>
        <v/>
      </c>
      <c r="F111" s="59" t="str">
        <f>IF(C111="","",VLOOKUP($C111,'Entries 2'!A:D,4,0))</f>
        <v/>
      </c>
      <c r="G111" s="75"/>
    </row>
    <row r="112" spans="2:7">
      <c r="B112" s="57">
        <f t="shared" si="2"/>
        <v>111</v>
      </c>
      <c r="C112" s="61"/>
      <c r="D112" s="51" t="str">
        <f>IF(C112="","",VLOOKUP($C112,'Entries 2'!A:D,2,0))</f>
        <v/>
      </c>
      <c r="E112" s="51" t="str">
        <f>IF(C112="","",VLOOKUP($C112,'Entries 2'!A:D,3,0))</f>
        <v/>
      </c>
      <c r="F112" s="59" t="str">
        <f>IF(C112="","",VLOOKUP($C112,'Entries 2'!A:D,4,0))</f>
        <v/>
      </c>
      <c r="G112" s="75"/>
    </row>
    <row r="113" spans="2:7">
      <c r="B113" s="57">
        <f t="shared" si="2"/>
        <v>112</v>
      </c>
      <c r="C113" s="61"/>
      <c r="D113" s="51" t="str">
        <f>IF(C113="","",VLOOKUP($C113,'Entries 2'!A:D,2,0))</f>
        <v/>
      </c>
      <c r="E113" s="51" t="str">
        <f>IF(C113="","",VLOOKUP($C113,'Entries 2'!A:D,3,0))</f>
        <v/>
      </c>
      <c r="F113" s="59" t="str">
        <f>IF(C113="","",VLOOKUP($C113,'Entries 2'!A:D,4,0))</f>
        <v/>
      </c>
      <c r="G113" s="75"/>
    </row>
    <row r="114" spans="2:7">
      <c r="B114" s="57">
        <f t="shared" si="2"/>
        <v>113</v>
      </c>
      <c r="C114" s="61"/>
      <c r="D114" s="51" t="str">
        <f>IF(C114="","",VLOOKUP($C114,'Entries 2'!A:D,2,0))</f>
        <v/>
      </c>
      <c r="E114" s="51" t="str">
        <f>IF(C114="","",VLOOKUP($C114,'Entries 2'!A:D,3,0))</f>
        <v/>
      </c>
      <c r="F114" s="59" t="str">
        <f>IF(C114="","",VLOOKUP($C114,'Entries 2'!A:D,4,0))</f>
        <v/>
      </c>
      <c r="G114" s="75"/>
    </row>
    <row r="115" spans="2:7">
      <c r="B115" s="57">
        <f t="shared" si="2"/>
        <v>114</v>
      </c>
      <c r="C115" s="61"/>
      <c r="D115" s="51" t="str">
        <f>IF(C115="","",VLOOKUP($C115,'Entries 2'!A:D,2,0))</f>
        <v/>
      </c>
      <c r="E115" s="51" t="str">
        <f>IF(C115="","",VLOOKUP($C115,'Entries 2'!A:D,3,0))</f>
        <v/>
      </c>
      <c r="F115" s="59" t="str">
        <f>IF(C115="","",VLOOKUP($C115,'Entries 2'!A:D,4,0))</f>
        <v/>
      </c>
      <c r="G115" s="75"/>
    </row>
    <row r="116" spans="2:7">
      <c r="B116" s="57">
        <f t="shared" si="2"/>
        <v>115</v>
      </c>
      <c r="C116" s="61"/>
      <c r="D116" s="51" t="str">
        <f>IF(C116="","",VLOOKUP($C116,'Entries 2'!A:D,2,0))</f>
        <v/>
      </c>
      <c r="E116" s="51" t="str">
        <f>IF(C116="","",VLOOKUP($C116,'Entries 2'!A:D,3,0))</f>
        <v/>
      </c>
      <c r="F116" s="59" t="str">
        <f>IF(C116="","",VLOOKUP($C116,'Entries 2'!A:D,4,0))</f>
        <v/>
      </c>
      <c r="G116" s="75"/>
    </row>
    <row r="117" spans="2:7">
      <c r="B117" s="57">
        <f t="shared" si="2"/>
        <v>116</v>
      </c>
      <c r="C117" s="61"/>
      <c r="D117" s="51" t="str">
        <f>IF(C117="","",VLOOKUP($C117,'Entries 2'!A:D,2,0))</f>
        <v/>
      </c>
      <c r="E117" s="51" t="str">
        <f>IF(C117="","",VLOOKUP($C117,'Entries 2'!A:D,3,0))</f>
        <v/>
      </c>
      <c r="F117" s="59" t="str">
        <f>IF(C117="","",VLOOKUP($C117,'Entries 2'!A:D,4,0))</f>
        <v/>
      </c>
      <c r="G117" s="75"/>
    </row>
    <row r="118" spans="2:7">
      <c r="B118" s="57">
        <f t="shared" si="2"/>
        <v>117</v>
      </c>
      <c r="C118" s="61"/>
      <c r="D118" s="51" t="str">
        <f>IF(C118="","",VLOOKUP($C118,'Entries 2'!A:D,2,0))</f>
        <v/>
      </c>
      <c r="E118" s="51" t="str">
        <f>IF(C118="","",VLOOKUP($C118,'Entries 2'!A:D,3,0))</f>
        <v/>
      </c>
      <c r="F118" s="59" t="str">
        <f>IF(C118="","",VLOOKUP($C118,'Entries 2'!A:D,4,0))</f>
        <v/>
      </c>
      <c r="G118" s="75"/>
    </row>
    <row r="119" spans="2:7">
      <c r="B119" s="57">
        <f t="shared" si="2"/>
        <v>118</v>
      </c>
      <c r="C119" s="61"/>
      <c r="D119" s="51" t="str">
        <f>IF(C119="","",VLOOKUP($C119,'Entries 2'!A:D,2,0))</f>
        <v/>
      </c>
      <c r="E119" s="51" t="str">
        <f>IF(C119="","",VLOOKUP($C119,'Entries 2'!A:D,3,0))</f>
        <v/>
      </c>
      <c r="F119" s="59" t="str">
        <f>IF(C119="","",VLOOKUP($C119,'Entries 2'!A:D,4,0))</f>
        <v/>
      </c>
      <c r="G119" s="75"/>
    </row>
    <row r="120" spans="2:7">
      <c r="B120" s="57">
        <f t="shared" si="2"/>
        <v>119</v>
      </c>
      <c r="C120" s="61"/>
      <c r="D120" s="51" t="str">
        <f>IF(C120="","",VLOOKUP($C120,'Entries 2'!A:D,2,0))</f>
        <v/>
      </c>
      <c r="E120" s="51" t="str">
        <f>IF(C120="","",VLOOKUP($C120,'Entries 2'!A:D,3,0))</f>
        <v/>
      </c>
      <c r="F120" s="59" t="str">
        <f>IF(C120="","",VLOOKUP($C120,'Entries 2'!A:D,4,0))</f>
        <v/>
      </c>
      <c r="G120" s="75"/>
    </row>
    <row r="121" spans="2:7">
      <c r="B121" s="57">
        <f t="shared" si="2"/>
        <v>120</v>
      </c>
      <c r="C121" s="61"/>
      <c r="D121" s="51" t="str">
        <f>IF(C121="","",VLOOKUP($C121,'Entries 2'!A:D,2,0))</f>
        <v/>
      </c>
      <c r="E121" s="51" t="str">
        <f>IF(C121="","",VLOOKUP($C121,'Entries 2'!A:D,3,0))</f>
        <v/>
      </c>
      <c r="F121" s="59" t="str">
        <f>IF(C121="","",VLOOKUP($C121,'Entries 2'!A:D,4,0))</f>
        <v/>
      </c>
      <c r="G121" s="75"/>
    </row>
    <row r="122" spans="2:7">
      <c r="B122" s="57">
        <f t="shared" si="2"/>
        <v>121</v>
      </c>
      <c r="C122" s="61"/>
      <c r="D122" s="51" t="str">
        <f>IF(C122="","",VLOOKUP($C122,'Entries 2'!A:D,2,0))</f>
        <v/>
      </c>
      <c r="E122" s="51" t="str">
        <f>IF(C122="","",VLOOKUP($C122,'Entries 2'!A:D,3,0))</f>
        <v/>
      </c>
      <c r="F122" s="59" t="str">
        <f>IF(C122="","",VLOOKUP($C122,'Entries 2'!A:D,4,0))</f>
        <v/>
      </c>
      <c r="G122" s="75"/>
    </row>
    <row r="123" spans="2:7">
      <c r="B123" s="57">
        <f t="shared" si="2"/>
        <v>122</v>
      </c>
      <c r="C123" s="61"/>
      <c r="D123" s="51" t="str">
        <f>IF(C123="","",VLOOKUP($C123,'Entries 2'!A:D,2,0))</f>
        <v/>
      </c>
      <c r="E123" s="51" t="str">
        <f>IF(C123="","",VLOOKUP($C123,'Entries 2'!A:D,3,0))</f>
        <v/>
      </c>
      <c r="F123" s="59" t="str">
        <f>IF(C123="","",VLOOKUP($C123,'Entries 2'!A:D,4,0))</f>
        <v/>
      </c>
      <c r="G123" s="75"/>
    </row>
    <row r="124" spans="2:7">
      <c r="B124" s="57">
        <f t="shared" si="2"/>
        <v>123</v>
      </c>
      <c r="C124" s="61"/>
      <c r="D124" s="51" t="str">
        <f>IF(C124="","",VLOOKUP($C124,'Entries 2'!A:D,2,0))</f>
        <v/>
      </c>
      <c r="E124" s="51" t="str">
        <f>IF(C124="","",VLOOKUP($C124,'Entries 2'!A:D,3,0))</f>
        <v/>
      </c>
      <c r="F124" s="59" t="str">
        <f>IF(C124="","",VLOOKUP($C124,'Entries 2'!A:D,4,0))</f>
        <v/>
      </c>
      <c r="G124" s="75"/>
    </row>
    <row r="125" spans="2:7">
      <c r="B125" s="57">
        <f t="shared" si="2"/>
        <v>124</v>
      </c>
      <c r="C125" s="61"/>
      <c r="D125" s="51" t="str">
        <f>IF(C125="","",VLOOKUP($C125,'Entries 2'!A:D,2,0))</f>
        <v/>
      </c>
      <c r="E125" s="51" t="str">
        <f>IF(C125="","",VLOOKUP($C125,'Entries 2'!A:D,3,0))</f>
        <v/>
      </c>
      <c r="F125" s="59" t="str">
        <f>IF(C125="","",VLOOKUP($C125,'Entries 2'!A:D,4,0))</f>
        <v/>
      </c>
      <c r="G125" s="75"/>
    </row>
    <row r="126" spans="2:7">
      <c r="B126" s="57">
        <f t="shared" si="2"/>
        <v>125</v>
      </c>
      <c r="C126" s="61"/>
      <c r="D126" s="51" t="str">
        <f>IF(C126="","",VLOOKUP($C126,'Entries 2'!A:D,2,0))</f>
        <v/>
      </c>
      <c r="E126" s="51" t="str">
        <f>IF(C126="","",VLOOKUP($C126,'Entries 2'!A:D,3,0))</f>
        <v/>
      </c>
      <c r="F126" s="59" t="str">
        <f>IF(C126="","",VLOOKUP($C126,'Entries 2'!A:D,4,0))</f>
        <v/>
      </c>
      <c r="G126" s="75"/>
    </row>
    <row r="127" spans="2:7">
      <c r="B127" s="57">
        <f t="shared" si="2"/>
        <v>126</v>
      </c>
      <c r="C127" s="61"/>
      <c r="D127" s="51" t="str">
        <f>IF(C127="","",VLOOKUP($C127,'Entries 2'!A:D,2,0))</f>
        <v/>
      </c>
      <c r="E127" s="51" t="str">
        <f>IF(C127="","",VLOOKUP($C127,'Entries 2'!A:D,3,0))</f>
        <v/>
      </c>
      <c r="F127" s="59" t="str">
        <f>IF(C127="","",VLOOKUP($C127,'Entries 2'!A:D,4,0))</f>
        <v/>
      </c>
      <c r="G127" s="75"/>
    </row>
    <row r="128" spans="2:7">
      <c r="B128" s="57">
        <f t="shared" si="2"/>
        <v>127</v>
      </c>
      <c r="C128" s="61"/>
      <c r="D128" s="51" t="str">
        <f>IF(C128="","",VLOOKUP($C128,'Entries 2'!A:D,2,0))</f>
        <v/>
      </c>
      <c r="E128" s="51" t="str">
        <f>IF(C128="","",VLOOKUP($C128,'Entries 2'!A:D,3,0))</f>
        <v/>
      </c>
      <c r="F128" s="59" t="str">
        <f>IF(C128="","",VLOOKUP($C128,'Entries 2'!A:D,4,0))</f>
        <v/>
      </c>
      <c r="G128" s="75"/>
    </row>
    <row r="129" spans="2:7">
      <c r="B129" s="57">
        <f t="shared" si="2"/>
        <v>128</v>
      </c>
      <c r="C129" s="61"/>
      <c r="D129" s="51" t="str">
        <f>IF(C129="","",VLOOKUP($C129,'Entries 2'!A:D,2,0))</f>
        <v/>
      </c>
      <c r="E129" s="51" t="str">
        <f>IF(C129="","",VLOOKUP($C129,'Entries 2'!A:D,3,0))</f>
        <v/>
      </c>
      <c r="F129" s="59" t="str">
        <f>IF(C129="","",VLOOKUP($C129,'Entries 2'!A:D,4,0))</f>
        <v/>
      </c>
      <c r="G129" s="75"/>
    </row>
    <row r="130" spans="2:7">
      <c r="B130" s="57">
        <f t="shared" si="2"/>
        <v>129</v>
      </c>
      <c r="C130" s="61"/>
      <c r="D130" s="51" t="str">
        <f>IF(C130="","",VLOOKUP($C130,'Entries 2'!A:D,2,0))</f>
        <v/>
      </c>
      <c r="E130" s="51" t="str">
        <f>IF(C130="","",VLOOKUP($C130,'Entries 2'!A:D,3,0))</f>
        <v/>
      </c>
      <c r="F130" s="59" t="str">
        <f>IF(C130="","",VLOOKUP($C130,'Entries 2'!A:D,4,0))</f>
        <v/>
      </c>
      <c r="G130" s="75"/>
    </row>
    <row r="131" spans="2:7">
      <c r="B131" s="57">
        <f t="shared" si="2"/>
        <v>130</v>
      </c>
      <c r="C131" s="61"/>
      <c r="D131" s="51" t="str">
        <f>IF(C131="","",VLOOKUP($C131,'Entries 2'!A:D,2,0))</f>
        <v/>
      </c>
      <c r="E131" s="51" t="str">
        <f>IF(C131="","",VLOOKUP($C131,'Entries 2'!A:D,3,0))</f>
        <v/>
      </c>
      <c r="F131" s="59" t="str">
        <f>IF(C131="","",VLOOKUP($C131,'Entries 2'!A:D,4,0))</f>
        <v/>
      </c>
      <c r="G131" s="75"/>
    </row>
    <row r="132" spans="2:7">
      <c r="B132" s="57">
        <f t="shared" ref="B132:B150" si="3">SUM(B131+1)</f>
        <v>131</v>
      </c>
      <c r="C132" s="61"/>
      <c r="D132" s="51" t="str">
        <f>IF(C132="","",VLOOKUP($C132,'Entries 2'!A:D,2,0))</f>
        <v/>
      </c>
      <c r="E132" s="51" t="str">
        <f>IF(C132="","",VLOOKUP($C132,'Entries 2'!A:D,3,0))</f>
        <v/>
      </c>
      <c r="F132" s="59" t="str">
        <f>IF(C132="","",VLOOKUP($C132,'Entries 2'!A:D,4,0))</f>
        <v/>
      </c>
      <c r="G132" s="75"/>
    </row>
    <row r="133" spans="2:7">
      <c r="B133" s="57">
        <f t="shared" si="3"/>
        <v>132</v>
      </c>
      <c r="C133" s="61"/>
      <c r="D133" s="51" t="str">
        <f>IF(C133="","",VLOOKUP($C133,'Entries 2'!A:D,2,0))</f>
        <v/>
      </c>
      <c r="E133" s="51" t="str">
        <f>IF(C133="","",VLOOKUP($C133,'Entries 2'!A:D,3,0))</f>
        <v/>
      </c>
      <c r="F133" s="59" t="str">
        <f>IF(C133="","",VLOOKUP($C133,'Entries 2'!A:D,4,0))</f>
        <v/>
      </c>
      <c r="G133" s="75"/>
    </row>
    <row r="134" spans="2:7">
      <c r="B134" s="57">
        <f t="shared" si="3"/>
        <v>133</v>
      </c>
      <c r="C134" s="61"/>
      <c r="D134" s="51" t="str">
        <f>IF(C134="","",VLOOKUP($C134,'Entries 2'!A:D,2,0))</f>
        <v/>
      </c>
      <c r="E134" s="51" t="str">
        <f>IF(C134="","",VLOOKUP($C134,'Entries 2'!A:D,3,0))</f>
        <v/>
      </c>
      <c r="F134" s="59" t="str">
        <f>IF(C134="","",VLOOKUP($C134,'Entries 2'!A:D,4,0))</f>
        <v/>
      </c>
      <c r="G134" s="75"/>
    </row>
    <row r="135" spans="2:7">
      <c r="B135" s="57">
        <f t="shared" si="3"/>
        <v>134</v>
      </c>
      <c r="C135" s="61"/>
      <c r="D135" s="51" t="str">
        <f>IF(C135="","",VLOOKUP($C135,'Entries 2'!A:D,2,0))</f>
        <v/>
      </c>
      <c r="E135" s="51" t="str">
        <f>IF(C135="","",VLOOKUP($C135,'Entries 2'!A:D,3,0))</f>
        <v/>
      </c>
      <c r="F135" s="59" t="str">
        <f>IF(C135="","",VLOOKUP($C135,'Entries 2'!A:D,4,0))</f>
        <v/>
      </c>
      <c r="G135" s="75"/>
    </row>
    <row r="136" spans="2:7">
      <c r="B136" s="57">
        <f t="shared" si="3"/>
        <v>135</v>
      </c>
      <c r="C136" s="61"/>
      <c r="D136" s="51" t="str">
        <f>IF(C136="","",VLOOKUP($C136,'Entries 2'!A:D,2,0))</f>
        <v/>
      </c>
      <c r="E136" s="51" t="str">
        <f>IF(C136="","",VLOOKUP($C136,'Entries 2'!A:D,3,0))</f>
        <v/>
      </c>
      <c r="F136" s="59" t="str">
        <f>IF(C136="","",VLOOKUP($C136,'Entries 2'!A:D,4,0))</f>
        <v/>
      </c>
      <c r="G136" s="75"/>
    </row>
    <row r="137" spans="2:7">
      <c r="B137" s="57">
        <f t="shared" si="3"/>
        <v>136</v>
      </c>
      <c r="C137" s="61"/>
      <c r="D137" s="51" t="str">
        <f>IF(C137="","",VLOOKUP($C137,'Entries 2'!A:D,2,0))</f>
        <v/>
      </c>
      <c r="E137" s="51" t="str">
        <f>IF(C137="","",VLOOKUP($C137,'Entries 2'!A:D,3,0))</f>
        <v/>
      </c>
      <c r="F137" s="59" t="str">
        <f>IF(C137="","",VLOOKUP($C137,'Entries 2'!A:D,4,0))</f>
        <v/>
      </c>
      <c r="G137" s="75"/>
    </row>
    <row r="138" spans="2:7">
      <c r="B138" s="57">
        <f t="shared" si="3"/>
        <v>137</v>
      </c>
      <c r="C138" s="61"/>
      <c r="D138" s="51" t="str">
        <f>IF(C138="","",VLOOKUP($C138,'Entries 2'!A:D,2,0))</f>
        <v/>
      </c>
      <c r="E138" s="51" t="str">
        <f>IF(C138="","",VLOOKUP($C138,'Entries 2'!A:D,3,0))</f>
        <v/>
      </c>
      <c r="F138" s="59" t="str">
        <f>IF(C138="","",VLOOKUP($C138,'Entries 2'!A:D,4,0))</f>
        <v/>
      </c>
      <c r="G138" s="75"/>
    </row>
    <row r="139" spans="2:7">
      <c r="B139" s="57">
        <f t="shared" si="3"/>
        <v>138</v>
      </c>
      <c r="C139" s="61"/>
      <c r="D139" s="51" t="str">
        <f>IF(C139="","",VLOOKUP($C139,'Entries 2'!A:D,2,0))</f>
        <v/>
      </c>
      <c r="E139" s="51" t="str">
        <f>IF(C139="","",VLOOKUP($C139,'Entries 2'!A:D,3,0))</f>
        <v/>
      </c>
      <c r="F139" s="59" t="str">
        <f>IF(C139="","",VLOOKUP($C139,'Entries 2'!A:D,4,0))</f>
        <v/>
      </c>
      <c r="G139" s="75"/>
    </row>
    <row r="140" spans="2:7">
      <c r="B140" s="57">
        <f t="shared" si="3"/>
        <v>139</v>
      </c>
      <c r="C140" s="61"/>
      <c r="D140" s="51" t="str">
        <f>IF(C140="","",VLOOKUP($C140,'Entries 2'!A:D,2,0))</f>
        <v/>
      </c>
      <c r="E140" s="51" t="str">
        <f>IF(C140="","",VLOOKUP($C140,'Entries 2'!A:D,3,0))</f>
        <v/>
      </c>
      <c r="F140" s="59" t="str">
        <f>IF(C140="","",VLOOKUP($C140,'Entries 2'!A:D,4,0))</f>
        <v/>
      </c>
      <c r="G140" s="75"/>
    </row>
    <row r="141" spans="2:7">
      <c r="B141" s="57">
        <f t="shared" si="3"/>
        <v>140</v>
      </c>
      <c r="C141" s="61"/>
      <c r="D141" s="51" t="str">
        <f>IF(C141="","",VLOOKUP($C141,'Entries 2'!A:D,2,0))</f>
        <v/>
      </c>
      <c r="E141" s="51" t="str">
        <f>IF(C141="","",VLOOKUP($C141,'Entries 2'!A:D,3,0))</f>
        <v/>
      </c>
      <c r="F141" s="59" t="str">
        <f>IF(C141="","",VLOOKUP($C141,'Entries 2'!A:D,4,0))</f>
        <v/>
      </c>
      <c r="G141" s="75"/>
    </row>
    <row r="142" spans="2:7">
      <c r="B142" s="57">
        <f t="shared" si="3"/>
        <v>141</v>
      </c>
      <c r="C142" s="61"/>
      <c r="D142" s="51" t="str">
        <f>IF(C142="","",VLOOKUP($C142,'Entries 2'!A:D,2,0))</f>
        <v/>
      </c>
      <c r="E142" s="51" t="str">
        <f>IF(C142="","",VLOOKUP($C142,'Entries 2'!A:D,3,0))</f>
        <v/>
      </c>
      <c r="F142" s="59" t="str">
        <f>IF(C142="","",VLOOKUP($C142,'Entries 2'!A:D,4,0))</f>
        <v/>
      </c>
      <c r="G142" s="75"/>
    </row>
    <row r="143" spans="2:7">
      <c r="B143" s="57">
        <f t="shared" si="3"/>
        <v>142</v>
      </c>
      <c r="C143" s="61"/>
      <c r="D143" s="51" t="str">
        <f>IF(C143="","",VLOOKUP($C143,'Entries 2'!A:D,2,0))</f>
        <v/>
      </c>
      <c r="E143" s="51" t="str">
        <f>IF(C143="","",VLOOKUP($C143,'Entries 2'!A:D,3,0))</f>
        <v/>
      </c>
      <c r="F143" s="59" t="str">
        <f>IF(C143="","",VLOOKUP($C143,'Entries 2'!A:D,4,0))</f>
        <v/>
      </c>
      <c r="G143" s="75"/>
    </row>
    <row r="144" spans="2:7">
      <c r="B144" s="57">
        <f t="shared" si="3"/>
        <v>143</v>
      </c>
      <c r="C144" s="61"/>
      <c r="D144" s="51" t="str">
        <f>IF(C144="","",VLOOKUP($C144,'Entries 2'!A:D,2,0))</f>
        <v/>
      </c>
      <c r="E144" s="51" t="str">
        <f>IF(C144="","",VLOOKUP($C144,'Entries 2'!A:D,3,0))</f>
        <v/>
      </c>
      <c r="F144" s="59" t="str">
        <f>IF(C144="","",VLOOKUP($C144,'Entries 2'!A:D,4,0))</f>
        <v/>
      </c>
      <c r="G144" s="75"/>
    </row>
    <row r="145" spans="2:7">
      <c r="B145" s="57">
        <f t="shared" si="3"/>
        <v>144</v>
      </c>
      <c r="C145" s="61"/>
      <c r="D145" s="51" t="str">
        <f>IF(C145="","",VLOOKUP($C145,'Entries 2'!A:D,2,0))</f>
        <v/>
      </c>
      <c r="E145" s="51" t="str">
        <f>IF(C145="","",VLOOKUP($C145,'Entries 2'!A:D,3,0))</f>
        <v/>
      </c>
      <c r="F145" s="59" t="str">
        <f>IF(C145="","",VLOOKUP($C145,'Entries 2'!A:D,4,0))</f>
        <v/>
      </c>
      <c r="G145" s="75"/>
    </row>
    <row r="146" spans="2:7">
      <c r="B146" s="57">
        <f t="shared" si="3"/>
        <v>145</v>
      </c>
      <c r="C146" s="61"/>
      <c r="D146" s="51" t="str">
        <f>IF(C146="","",VLOOKUP($C146,'Entries 2'!A:D,2,0))</f>
        <v/>
      </c>
      <c r="E146" s="51" t="str">
        <f>IF(C146="","",VLOOKUP($C146,'Entries 2'!A:D,3,0))</f>
        <v/>
      </c>
      <c r="F146" s="59" t="str">
        <f>IF(C146="","",VLOOKUP($C146,'Entries 2'!A:D,4,0))</f>
        <v/>
      </c>
      <c r="G146" s="75"/>
    </row>
    <row r="147" spans="2:7">
      <c r="B147" s="57">
        <f t="shared" si="3"/>
        <v>146</v>
      </c>
      <c r="C147" s="61"/>
      <c r="D147" s="51" t="str">
        <f>IF(C147="","",VLOOKUP($C147,'Entries 2'!A:D,2,0))</f>
        <v/>
      </c>
      <c r="E147" s="51" t="str">
        <f>IF(C147="","",VLOOKUP($C147,'Entries 2'!A:D,3,0))</f>
        <v/>
      </c>
      <c r="F147" s="59" t="str">
        <f>IF(C147="","",VLOOKUP($C147,'Entries 2'!A:D,4,0))</f>
        <v/>
      </c>
      <c r="G147" s="75"/>
    </row>
    <row r="148" spans="2:7">
      <c r="B148" s="57">
        <f t="shared" si="3"/>
        <v>147</v>
      </c>
      <c r="C148" s="61"/>
      <c r="D148" s="51" t="str">
        <f>IF(C148="","",VLOOKUP($C148,'Entries 2'!A:D,2,0))</f>
        <v/>
      </c>
      <c r="E148" s="51" t="str">
        <f>IF(C148="","",VLOOKUP($C148,'Entries 2'!A:D,3,0))</f>
        <v/>
      </c>
      <c r="F148" s="59" t="str">
        <f>IF(C148="","",VLOOKUP($C148,'Entries 2'!A:D,4,0))</f>
        <v/>
      </c>
      <c r="G148" s="75"/>
    </row>
    <row r="149" spans="2:7">
      <c r="B149" s="57">
        <f t="shared" si="3"/>
        <v>148</v>
      </c>
      <c r="C149" s="61"/>
      <c r="D149" s="51" t="str">
        <f>IF(C149="","",VLOOKUP($C149,'Entries 2'!A:D,2,0))</f>
        <v/>
      </c>
      <c r="E149" s="51" t="str">
        <f>IF(C149="","",VLOOKUP($C149,'Entries 2'!A:D,3,0))</f>
        <v/>
      </c>
      <c r="F149" s="59" t="str">
        <f>IF(C149="","",VLOOKUP($C149,'Entries 2'!A:D,4,0))</f>
        <v/>
      </c>
      <c r="G149" s="75"/>
    </row>
    <row r="150" spans="2:7">
      <c r="B150" s="57">
        <f t="shared" si="3"/>
        <v>149</v>
      </c>
      <c r="C150" s="61"/>
      <c r="D150" s="51" t="str">
        <f>IF(C150="","",VLOOKUP($C150,'Entries 2'!A:D,2,0))</f>
        <v/>
      </c>
      <c r="E150" s="51" t="str">
        <f>IF(C150="","",VLOOKUP($C150,'Entries 2'!A:D,3,0))</f>
        <v/>
      </c>
      <c r="F150" s="59" t="str">
        <f>IF(C150="","",VLOOKUP($C150,'Entries 2'!A:D,4,0))</f>
        <v/>
      </c>
      <c r="G150" s="75"/>
    </row>
    <row r="151" spans="2:7">
      <c r="B151" s="57">
        <f>SUM(B150+1)</f>
        <v>150</v>
      </c>
      <c r="C151" s="61"/>
      <c r="D151" s="51" t="str">
        <f>IF(C151="","",VLOOKUP($C151,'Entries 2'!A:D,2,0))</f>
        <v/>
      </c>
      <c r="E151" s="51" t="str">
        <f>IF(C151="","",VLOOKUP($C151,'Entries 2'!A:D,3,0))</f>
        <v/>
      </c>
      <c r="F151" s="59" t="str">
        <f>IF(C151="","",VLOOKUP($C151,'Entries 2'!A:D,4,0))</f>
        <v/>
      </c>
      <c r="G151" s="75"/>
    </row>
    <row r="152" spans="2:7">
      <c r="C152" s="61"/>
      <c r="D152" s="51" t="str">
        <f>IF(C152="","",VLOOKUP($C152,'Entries 2'!A:D,2,0))</f>
        <v/>
      </c>
      <c r="E152" s="51" t="str">
        <f>IF(C152="","",VLOOKUP($C152,'Entries 2'!A:D,3,0))</f>
        <v/>
      </c>
      <c r="F152" s="59" t="str">
        <f>IF(C152="","",VLOOKUP($C152,'Entries 2'!A:D,4,0))</f>
        <v/>
      </c>
      <c r="G152" s="75"/>
    </row>
    <row r="153" spans="2:7">
      <c r="D153" s="5" t="str">
        <f>IF(C153="","",VLOOKUP($C153,'Entries 1'!A:D,2,0))</f>
        <v/>
      </c>
      <c r="E153" s="5" t="str">
        <f>IF(C153="","",VLOOKUP($C153,'Entries 1'!A:D,3,0))</f>
        <v/>
      </c>
      <c r="F153" s="26" t="str">
        <f>IF(C153="","",VLOOKUP($C153,'Entries 1'!A:D,4,0))</f>
        <v/>
      </c>
    </row>
    <row r="154" spans="2:7">
      <c r="D154" s="5" t="str">
        <f>IF(C154="","",VLOOKUP($C154,'Entries 1'!A:D,2,0))</f>
        <v/>
      </c>
      <c r="E154" s="5" t="str">
        <f>IF(C154="","",VLOOKUP($C154,'Entries 1'!A:D,3,0))</f>
        <v/>
      </c>
      <c r="F154" s="26" t="str">
        <f>IF(C154="","",VLOOKUP($C154,'Entries 1'!A:D,4,0))</f>
        <v/>
      </c>
    </row>
    <row r="155" spans="2:7">
      <c r="D155" s="5" t="str">
        <f>IF(C155="","",VLOOKUP($C155,'Entries 1'!A:D,2,0))</f>
        <v/>
      </c>
      <c r="E155" s="5" t="str">
        <f>IF(C155="","",VLOOKUP($C155,'Entries 1'!A:D,3,0))</f>
        <v/>
      </c>
      <c r="F155" s="26" t="str">
        <f>IF(C155="","",VLOOKUP($C155,'Entries 1'!A:D,4,0))</f>
        <v/>
      </c>
    </row>
    <row r="156" spans="2:7">
      <c r="D156" s="5" t="str">
        <f>IF(C156="","",VLOOKUP($C156,'Entries 1'!A:D,2,0))</f>
        <v/>
      </c>
      <c r="E156" s="5" t="str">
        <f>IF(C156="","",VLOOKUP($C156,'Entries 1'!A:D,3,0))</f>
        <v/>
      </c>
      <c r="F156" s="26" t="str">
        <f>IF(C156="","",VLOOKUP($C156,'Entries 1'!A:D,4,0))</f>
        <v/>
      </c>
    </row>
    <row r="157" spans="2:7">
      <c r="D157" s="5" t="str">
        <f>IF(C157="","",VLOOKUP($C157,'Entries 1'!A:D,2,0))</f>
        <v/>
      </c>
      <c r="E157" s="5" t="str">
        <f>IF(C157="","",VLOOKUP($C157,'Entries 1'!A:D,3,0))</f>
        <v/>
      </c>
      <c r="F157" s="26" t="str">
        <f>IF(C157="","",VLOOKUP($C157,'Entries 1'!A:D,4,0))</f>
        <v/>
      </c>
    </row>
    <row r="158" spans="2:7">
      <c r="D158" s="5" t="str">
        <f>IF(C158="","",VLOOKUP($C158,'Entries 1'!A:D,2,0))</f>
        <v/>
      </c>
      <c r="E158" s="5" t="str">
        <f>IF(C158="","",VLOOKUP($C158,'Entries 1'!A:D,3,0))</f>
        <v/>
      </c>
      <c r="F158" s="26" t="str">
        <f>IF(C158="","",VLOOKUP($C158,'Entries 1'!A:D,4,0))</f>
        <v/>
      </c>
    </row>
    <row r="159" spans="2:7">
      <c r="D159" s="5" t="str">
        <f>IF(C159="","",VLOOKUP($C159,'Entries 1'!A:D,2,0))</f>
        <v/>
      </c>
      <c r="E159" s="5" t="str">
        <f>IF(C159="","",VLOOKUP($C159,'Entries 1'!A:D,3,0))</f>
        <v/>
      </c>
      <c r="F159" s="26" t="str">
        <f>IF(C159="","",VLOOKUP($C159,'Entries 1'!A:D,4,0))</f>
        <v/>
      </c>
    </row>
    <row r="160" spans="2:7">
      <c r="D160" s="5" t="str">
        <f>IF(C160="","",VLOOKUP($C160,'Entries 1'!A:D,2,0))</f>
        <v/>
      </c>
      <c r="E160" s="5" t="str">
        <f>IF(C160="","",VLOOKUP($C160,'Entries 1'!A:D,3,0))</f>
        <v/>
      </c>
      <c r="F160" s="26" t="str">
        <f>IF(C160="","",VLOOKUP($C160,'Entries 1'!A:D,4,0))</f>
        <v/>
      </c>
    </row>
    <row r="161" spans="4:6">
      <c r="D161" s="5" t="str">
        <f>IF(C161="","",VLOOKUP($C161,'Entries 1'!A:D,2,0))</f>
        <v/>
      </c>
      <c r="E161" s="5" t="str">
        <f>IF(C161="","",VLOOKUP($C161,'Entries 1'!A:D,3,0))</f>
        <v/>
      </c>
      <c r="F161" s="26" t="str">
        <f>IF(C161="","",VLOOKUP($C161,'Entries 1'!A:D,4,0))</f>
        <v/>
      </c>
    </row>
    <row r="162" spans="4:6">
      <c r="D162" s="5" t="str">
        <f>IF(C162="","",VLOOKUP($C162,'Entries 1'!A:D,2,0))</f>
        <v/>
      </c>
      <c r="E162" s="5" t="str">
        <f>IF(C162="","",VLOOKUP($C162,'Entries 1'!A:D,3,0))</f>
        <v/>
      </c>
      <c r="F162" s="26" t="str">
        <f>IF(C162="","",VLOOKUP($C162,'Entries 1'!A:D,4,0))</f>
        <v/>
      </c>
    </row>
    <row r="163" spans="4:6">
      <c r="D163" s="5" t="str">
        <f>IF(C163="","",VLOOKUP($C163,'Entries 1'!A:D,2,0))</f>
        <v/>
      </c>
      <c r="E163" s="5" t="str">
        <f>IF(C163="","",VLOOKUP($C163,'Entries 1'!A:D,3,0))</f>
        <v/>
      </c>
      <c r="F163" s="26" t="str">
        <f>IF(C163="","",VLOOKUP($C163,'Entries 1'!A:D,4,0))</f>
        <v/>
      </c>
    </row>
    <row r="164" spans="4:6">
      <c r="D164" s="5" t="str">
        <f>IF(C164="","",VLOOKUP($C164,'Entries 1'!A:D,2,0))</f>
        <v/>
      </c>
      <c r="E164" s="5" t="str">
        <f>IF(C164="","",VLOOKUP($C164,'Entries 1'!A:D,3,0))</f>
        <v/>
      </c>
      <c r="F164" s="26" t="str">
        <f>IF(C164="","",VLOOKUP($C164,'Entries 1'!A:D,4,0))</f>
        <v/>
      </c>
    </row>
    <row r="165" spans="4:6">
      <c r="D165" s="5" t="str">
        <f>IF(C165="","",VLOOKUP($C165,'Entries 1'!A:D,2,0))</f>
        <v/>
      </c>
      <c r="E165" s="5" t="str">
        <f>IF(C165="","",VLOOKUP($C165,'Entries 1'!A:D,3,0))</f>
        <v/>
      </c>
      <c r="F165" s="26" t="str">
        <f>IF(C165="","",VLOOKUP($C165,'Entries 1'!A:D,4,0))</f>
        <v/>
      </c>
    </row>
    <row r="166" spans="4:6">
      <c r="D166" s="5" t="str">
        <f>IF(C166="","",VLOOKUP($C166,'Entries 1'!A:D,2,0))</f>
        <v/>
      </c>
      <c r="E166" s="5" t="str">
        <f>IF(C166="","",VLOOKUP($C166,'Entries 1'!A:D,3,0))</f>
        <v/>
      </c>
      <c r="F166" s="26" t="str">
        <f>IF(C166="","",VLOOKUP($C166,'Entries 1'!A:D,4,0))</f>
        <v/>
      </c>
    </row>
    <row r="167" spans="4:6">
      <c r="D167" s="5" t="str">
        <f>IF(C167="","",VLOOKUP($C167,'Entries 1'!A:D,2,0))</f>
        <v/>
      </c>
      <c r="E167" s="5" t="str">
        <f>IF(C167="","",VLOOKUP($C167,'Entries 1'!A:D,3,0))</f>
        <v/>
      </c>
      <c r="F167" s="26" t="str">
        <f>IF(C167="","",VLOOKUP($C167,'Entries 1'!A:D,4,0))</f>
        <v/>
      </c>
    </row>
    <row r="168" spans="4:6">
      <c r="D168" s="5" t="str">
        <f>IF(C168="","",VLOOKUP($C168,'Entries 1'!A:D,2,0))</f>
        <v/>
      </c>
      <c r="E168" s="5" t="str">
        <f>IF(C168="","",VLOOKUP($C168,'Entries 1'!A:D,3,0))</f>
        <v/>
      </c>
      <c r="F168" s="26" t="str">
        <f>IF(C168="","",VLOOKUP($C168,'Entries 1'!A:D,4,0))</f>
        <v/>
      </c>
    </row>
    <row r="169" spans="4:6">
      <c r="D169" s="5" t="str">
        <f>IF(C169="","",VLOOKUP($C169,'Entries 1'!A:D,2,0))</f>
        <v/>
      </c>
      <c r="E169" s="5" t="str">
        <f>IF(C169="","",VLOOKUP($C169,'Entries 1'!A:D,3,0))</f>
        <v/>
      </c>
      <c r="F169" s="26" t="str">
        <f>IF(C169="","",VLOOKUP($C169,'Entries 1'!A:D,4,0))</f>
        <v/>
      </c>
    </row>
    <row r="170" spans="4:6">
      <c r="D170" s="5" t="str">
        <f>IF(C170="","",VLOOKUP($C170,'Entries 1'!A:D,2,0))</f>
        <v/>
      </c>
      <c r="E170" s="5" t="str">
        <f>IF(C170="","",VLOOKUP($C170,'Entries 1'!A:D,3,0))</f>
        <v/>
      </c>
      <c r="F170" s="26" t="str">
        <f>IF(C170="","",VLOOKUP($C170,'Entries 1'!A:D,4,0))</f>
        <v/>
      </c>
    </row>
    <row r="171" spans="4:6">
      <c r="D171" s="5" t="str">
        <f>IF(C171="","",VLOOKUP($C171,'Entries 1'!A:D,2,0))</f>
        <v/>
      </c>
      <c r="E171" s="5" t="str">
        <f>IF(C171="","",VLOOKUP($C171,'Entries 1'!A:D,3,0))</f>
        <v/>
      </c>
      <c r="F171" s="26" t="str">
        <f>IF(C171="","",VLOOKUP($C171,'Entries 1'!A:D,4,0))</f>
        <v/>
      </c>
    </row>
    <row r="172" spans="4:6">
      <c r="D172" s="5" t="str">
        <f>IF(C172="","",VLOOKUP($C172,'Entries 1'!A:D,2,0))</f>
        <v/>
      </c>
      <c r="E172" s="5" t="str">
        <f>IF(C172="","",VLOOKUP($C172,'Entries 1'!A:D,3,0))</f>
        <v/>
      </c>
      <c r="F172" s="26" t="str">
        <f>IF(C172="","",VLOOKUP($C172,'Entries 1'!A:D,4,0))</f>
        <v/>
      </c>
    </row>
    <row r="173" spans="4:6">
      <c r="D173" s="5" t="str">
        <f>IF(C173="","",VLOOKUP($C173,'Entries 1'!A:D,2,0))</f>
        <v/>
      </c>
      <c r="E173" s="5" t="str">
        <f>IF(C173="","",VLOOKUP($C173,'Entries 1'!A:D,3,0))</f>
        <v/>
      </c>
      <c r="F173" s="26" t="str">
        <f>IF(C173="","",VLOOKUP($C173,'Entries 1'!A:D,4,0))</f>
        <v/>
      </c>
    </row>
    <row r="174" spans="4:6">
      <c r="D174" s="5" t="str">
        <f>IF(C174="","",VLOOKUP($C174,'Entries 1'!A:D,2,0))</f>
        <v/>
      </c>
      <c r="E174" s="5" t="str">
        <f>IF(C174="","",VLOOKUP($C174,'Entries 1'!A:D,3,0))</f>
        <v/>
      </c>
      <c r="F174" s="26" t="str">
        <f>IF(C174="","",VLOOKUP($C174,'Entries 1'!A:D,4,0))</f>
        <v/>
      </c>
    </row>
    <row r="175" spans="4:6">
      <c r="D175" s="5" t="str">
        <f>IF(C175="","",VLOOKUP($C175,'Entries 1'!A:D,2,0))</f>
        <v/>
      </c>
      <c r="E175" s="5" t="str">
        <f>IF(C175="","",VLOOKUP($C175,'Entries 1'!A:D,3,0))</f>
        <v/>
      </c>
      <c r="F175" s="26" t="str">
        <f>IF(C175="","",VLOOKUP($C175,'Entries 1'!A:D,4,0))</f>
        <v/>
      </c>
    </row>
    <row r="176" spans="4:6">
      <c r="D176" s="5" t="str">
        <f>IF(C176="","",VLOOKUP($C176,'Entries 1'!A:D,2,0))</f>
        <v/>
      </c>
      <c r="E176" s="5" t="str">
        <f>IF(C176="","",VLOOKUP($C176,'Entries 1'!A:D,3,0))</f>
        <v/>
      </c>
      <c r="F176" s="26" t="str">
        <f>IF(C176="","",VLOOKUP($C176,'Entries 1'!A:D,4,0))</f>
        <v/>
      </c>
    </row>
    <row r="177" spans="4:6">
      <c r="D177" s="5" t="str">
        <f>IF(C177="","",VLOOKUP($C177,'Entries 1'!A:D,2,0))</f>
        <v/>
      </c>
      <c r="E177" s="5" t="str">
        <f>IF(C177="","",VLOOKUP($C177,'Entries 1'!A:D,3,0))</f>
        <v/>
      </c>
      <c r="F177" s="26" t="str">
        <f>IF(C177="","",VLOOKUP($C177,'Entries 1'!A:D,4,0))</f>
        <v/>
      </c>
    </row>
    <row r="178" spans="4:6">
      <c r="D178" s="5" t="str">
        <f>IF(C178="","",VLOOKUP($C178,'Entries 1'!A:D,2,0))</f>
        <v/>
      </c>
      <c r="E178" s="5" t="str">
        <f>IF(C178="","",VLOOKUP($C178,'Entries 1'!A:D,3,0))</f>
        <v/>
      </c>
      <c r="F178" s="26" t="str">
        <f>IF(C178="","",VLOOKUP($C178,'Entries 1'!A:D,4,0))</f>
        <v/>
      </c>
    </row>
    <row r="179" spans="4:6">
      <c r="D179" s="5" t="str">
        <f>IF(C179="","",VLOOKUP($C179,'Entries 1'!A:D,2,0))</f>
        <v/>
      </c>
      <c r="E179" s="5" t="str">
        <f>IF(C179="","",VLOOKUP($C179,'Entries 1'!A:D,3,0))</f>
        <v/>
      </c>
      <c r="F179" s="26" t="str">
        <f>IF(C179="","",VLOOKUP($C179,'Entries 1'!A:D,4,0))</f>
        <v/>
      </c>
    </row>
    <row r="180" spans="4:6">
      <c r="D180" s="5" t="str">
        <f>IF(C180="","",VLOOKUP($C180,'Entries 1'!A:D,2,0))</f>
        <v/>
      </c>
      <c r="E180" s="5" t="str">
        <f>IF(C180="","",VLOOKUP($C180,'Entries 1'!A:D,3,0))</f>
        <v/>
      </c>
      <c r="F180" s="26" t="str">
        <f>IF(C180="","",VLOOKUP($C180,'Entries 1'!A:D,4,0))</f>
        <v/>
      </c>
    </row>
    <row r="181" spans="4:6">
      <c r="D181" s="5" t="str">
        <f>IF(C181="","",VLOOKUP($C181,'Entries 1'!A:D,2,0))</f>
        <v/>
      </c>
      <c r="E181" s="5" t="str">
        <f>IF(C181="","",VLOOKUP($C181,'Entries 1'!A:D,3,0))</f>
        <v/>
      </c>
      <c r="F181" s="26" t="str">
        <f>IF(C181="","",VLOOKUP($C181,'Entries 1'!A:D,4,0))</f>
        <v/>
      </c>
    </row>
    <row r="182" spans="4:6">
      <c r="D182" s="5" t="str">
        <f>IF(C182="","",VLOOKUP($C182,'Entries 1'!A:D,2,0))</f>
        <v/>
      </c>
      <c r="E182" s="5" t="str">
        <f>IF(C182="","",VLOOKUP($C182,'Entries 1'!A:D,3,0))</f>
        <v/>
      </c>
      <c r="F182" s="26" t="str">
        <f>IF(C182="","",VLOOKUP($C182,'Entries 1'!A:D,4,0))</f>
        <v/>
      </c>
    </row>
    <row r="183" spans="4:6">
      <c r="D183" s="5" t="str">
        <f>IF(C183="","",VLOOKUP($C183,'Entries 1'!A:D,2,0))</f>
        <v/>
      </c>
      <c r="E183" s="5" t="str">
        <f>IF(C183="","",VLOOKUP($C183,'Entries 1'!A:D,3,0))</f>
        <v/>
      </c>
      <c r="F183" s="26" t="str">
        <f>IF(C183="","",VLOOKUP($C183,'Entries 1'!A:D,4,0))</f>
        <v/>
      </c>
    </row>
    <row r="184" spans="4:6">
      <c r="D184" s="5" t="str">
        <f>IF(C184="","",VLOOKUP($C184,'Entries 1'!A:D,2,0))</f>
        <v/>
      </c>
      <c r="E184" s="5" t="str">
        <f>IF(C184="","",VLOOKUP($C184,'Entries 1'!A:D,3,0))</f>
        <v/>
      </c>
      <c r="F184" s="26" t="str">
        <f>IF(C184="","",VLOOKUP($C184,'Entries 1'!A:D,4,0))</f>
        <v/>
      </c>
    </row>
    <row r="185" spans="4:6">
      <c r="D185" s="5" t="str">
        <f>IF(C185="","",VLOOKUP($C185,'Entries 1'!A:D,2,0))</f>
        <v/>
      </c>
      <c r="E185" s="5" t="str">
        <f>IF(C185="","",VLOOKUP($C185,'Entries 1'!A:D,3,0))</f>
        <v/>
      </c>
      <c r="F185" s="26" t="str">
        <f>IF(C185="","",VLOOKUP($C185,'Entries 1'!A:D,4,0))</f>
        <v/>
      </c>
    </row>
    <row r="186" spans="4:6">
      <c r="D186" s="5" t="str">
        <f>IF(C186="","",VLOOKUP($C186,'Entries 1'!A:D,2,0))</f>
        <v/>
      </c>
      <c r="E186" s="5" t="str">
        <f>IF(C186="","",VLOOKUP($C186,'Entries 1'!A:D,3,0))</f>
        <v/>
      </c>
      <c r="F186" s="26" t="str">
        <f>IF(C186="","",VLOOKUP($C186,'Entries 1'!A:D,4,0))</f>
        <v/>
      </c>
    </row>
    <row r="187" spans="4:6">
      <c r="D187" s="5" t="str">
        <f>IF(C187="","",VLOOKUP($C187,'Entries 1'!A:D,2,0))</f>
        <v/>
      </c>
      <c r="E187" s="5" t="str">
        <f>IF(C187="","",VLOOKUP($C187,'Entries 1'!A:D,3,0))</f>
        <v/>
      </c>
      <c r="F187" s="26" t="str">
        <f>IF(C187="","",VLOOKUP($C187,'Entries 1'!A:D,4,0))</f>
        <v/>
      </c>
    </row>
    <row r="188" spans="4:6">
      <c r="D188" s="5" t="str">
        <f>IF(C188="","",VLOOKUP($C188,'Entries 1'!A:D,2,0))</f>
        <v/>
      </c>
      <c r="E188" s="5" t="str">
        <f>IF(C188="","",VLOOKUP($C188,'Entries 1'!A:D,3,0))</f>
        <v/>
      </c>
      <c r="F188" s="26" t="str">
        <f>IF(C188="","",VLOOKUP($C188,'Entries 1'!A:D,4,0))</f>
        <v/>
      </c>
    </row>
    <row r="189" spans="4:6">
      <c r="D189" s="5" t="str">
        <f>IF(C189="","",VLOOKUP($C189,'Entries 1'!A:D,2,0))</f>
        <v/>
      </c>
      <c r="E189" s="5" t="str">
        <f>IF(C189="","",VLOOKUP($C189,'Entries 1'!A:D,3,0))</f>
        <v/>
      </c>
      <c r="F189" s="26" t="str">
        <f>IF(C189="","",VLOOKUP($C189,'Entries 1'!A:D,4,0))</f>
        <v/>
      </c>
    </row>
    <row r="190" spans="4:6">
      <c r="D190" s="5" t="str">
        <f>IF(C190="","",VLOOKUP($C190,'Entries 1'!A:D,2,0))</f>
        <v/>
      </c>
      <c r="E190" s="5" t="str">
        <f>IF(C190="","",VLOOKUP($C190,'Entries 1'!A:D,3,0))</f>
        <v/>
      </c>
      <c r="F190" s="26" t="str">
        <f>IF(C190="","",VLOOKUP($C190,'Entries 1'!A:D,4,0))</f>
        <v/>
      </c>
    </row>
    <row r="191" spans="4:6">
      <c r="D191" s="5" t="str">
        <f>IF(C191="","",VLOOKUP($C191,'Entries 1'!A:D,2,0))</f>
        <v/>
      </c>
      <c r="E191" s="5" t="str">
        <f>IF(C191="","",VLOOKUP($C191,'Entries 1'!A:D,3,0))</f>
        <v/>
      </c>
      <c r="F191" s="26" t="str">
        <f>IF(C191="","",VLOOKUP($C191,'Entries 1'!A:D,4,0))</f>
        <v/>
      </c>
    </row>
    <row r="192" spans="4:6">
      <c r="D192" s="5" t="str">
        <f>IF(C192="","",VLOOKUP($C192,'Entries 1'!A:D,2,0))</f>
        <v/>
      </c>
      <c r="E192" s="5" t="str">
        <f>IF(C192="","",VLOOKUP($C192,'Entries 1'!A:D,3,0))</f>
        <v/>
      </c>
      <c r="F192" s="26" t="str">
        <f>IF(C192="","",VLOOKUP($C192,'Entries 1'!A:D,4,0))</f>
        <v/>
      </c>
    </row>
    <row r="193" spans="4:6">
      <c r="D193" s="5" t="str">
        <f>IF(C193="","",VLOOKUP($C193,'Entries 1'!A:D,2,0))</f>
        <v/>
      </c>
      <c r="E193" s="5" t="str">
        <f>IF(C193="","",VLOOKUP($C193,'Entries 1'!A:D,3,0))</f>
        <v/>
      </c>
      <c r="F193" s="26" t="str">
        <f>IF(C193="","",VLOOKUP($C193,'Entries 1'!A:D,4,0))</f>
        <v/>
      </c>
    </row>
    <row r="194" spans="4:6">
      <c r="D194" s="5" t="str">
        <f>IF(C194="","",VLOOKUP($C194,'Entries 1'!A:D,2,0))</f>
        <v/>
      </c>
      <c r="E194" s="5" t="str">
        <f>IF(C194="","",VLOOKUP($C194,'Entries 1'!A:D,3,0))</f>
        <v/>
      </c>
      <c r="F194" s="26" t="str">
        <f>IF(C194="","",VLOOKUP($C194,'Entries 1'!A:D,4,0))</f>
        <v/>
      </c>
    </row>
    <row r="195" spans="4:6">
      <c r="D195" s="5" t="str">
        <f>IF(C195="","",VLOOKUP($C195,'Entries 1'!A:D,2,0))</f>
        <v/>
      </c>
      <c r="E195" s="5" t="str">
        <f>IF(C195="","",VLOOKUP($C195,'Entries 1'!A:D,3,0))</f>
        <v/>
      </c>
      <c r="F195" s="26" t="str">
        <f>IF(C195="","",VLOOKUP($C195,'Entries 1'!A:D,4,0))</f>
        <v/>
      </c>
    </row>
    <row r="196" spans="4:6">
      <c r="D196" s="5" t="str">
        <f>IF(C196="","",VLOOKUP($C196,'Entries 1'!A:D,2,0))</f>
        <v/>
      </c>
      <c r="E196" s="5" t="str">
        <f>IF(C196="","",VLOOKUP($C196,'Entries 1'!A:D,3,0))</f>
        <v/>
      </c>
      <c r="F196" s="26" t="str">
        <f>IF(C196="","",VLOOKUP($C196,'Entries 1'!A:D,4,0))</f>
        <v/>
      </c>
    </row>
    <row r="197" spans="4:6">
      <c r="D197" s="5" t="str">
        <f>IF(C197="","",VLOOKUP($C197,'Entries 1'!A:D,2,0))</f>
        <v/>
      </c>
      <c r="E197" s="5" t="str">
        <f>IF(C197="","",VLOOKUP($C197,'Entries 1'!A:D,3,0))</f>
        <v/>
      </c>
      <c r="F197" s="26" t="str">
        <f>IF(C197="","",VLOOKUP($C197,'Entries 1'!A:D,4,0))</f>
        <v/>
      </c>
    </row>
    <row r="198" spans="4:6">
      <c r="D198" s="5" t="str">
        <f>IF(C198="","",VLOOKUP($C198,'Entries 1'!A:D,2,0))</f>
        <v/>
      </c>
      <c r="E198" s="5" t="str">
        <f>IF(C198="","",VLOOKUP($C198,'Entries 1'!A:D,3,0))</f>
        <v/>
      </c>
      <c r="F198" s="26" t="str">
        <f>IF(C198="","",VLOOKUP($C198,'Entries 1'!A:D,4,0))</f>
        <v/>
      </c>
    </row>
    <row r="199" spans="4:6">
      <c r="D199" s="5" t="str">
        <f>IF(C199="","",VLOOKUP($C199,'Entries 1'!A:D,2,0))</f>
        <v/>
      </c>
      <c r="E199" s="5" t="str">
        <f>IF(C199="","",VLOOKUP($C199,'Entries 1'!A:D,3,0))</f>
        <v/>
      </c>
      <c r="F199" s="26" t="str">
        <f>IF(C199="","",VLOOKUP($C199,'Entries 1'!A:D,4,0))</f>
        <v/>
      </c>
    </row>
    <row r="200" spans="4:6">
      <c r="D200" s="5" t="str">
        <f>IF(C200="","",VLOOKUP($C200,'Entries 1'!A:D,2,0))</f>
        <v/>
      </c>
      <c r="E200" s="5" t="str">
        <f>IF(C200="","",VLOOKUP($C200,'Entries 1'!A:D,3,0))</f>
        <v/>
      </c>
      <c r="F200" s="26" t="str">
        <f>IF(C200="","",VLOOKUP($C200,'Entries 1'!A:D,4,0))</f>
        <v/>
      </c>
    </row>
    <row r="201" spans="4:6">
      <c r="D201" s="5" t="str">
        <f>IF(C201="","",VLOOKUP($C201,'Entries 1'!A:D,2,0))</f>
        <v/>
      </c>
      <c r="E201" s="5" t="str">
        <f>IF(C201="","",VLOOKUP($C201,'Entries 1'!A:D,3,0))</f>
        <v/>
      </c>
      <c r="F201" s="26" t="str">
        <f>IF(C201="","",VLOOKUP($C201,'Entries 1'!A:D,4,0))</f>
        <v/>
      </c>
    </row>
    <row r="202" spans="4:6">
      <c r="D202" s="5" t="str">
        <f>IF(C202="","",VLOOKUP($C202,'Entries 1'!A:D,2,0))</f>
        <v/>
      </c>
      <c r="E202" s="5" t="str">
        <f>IF(C202="","",VLOOKUP($C202,'Entries 1'!A:D,3,0))</f>
        <v/>
      </c>
      <c r="F202" s="26" t="str">
        <f>IF(C202="","",VLOOKUP($C202,'Entries 1'!A:D,4,0))</f>
        <v/>
      </c>
    </row>
    <row r="203" spans="4:6">
      <c r="D203" s="5" t="str">
        <f>IF(C203="","",VLOOKUP($C203,'Entries 1'!A:D,2,0))</f>
        <v/>
      </c>
      <c r="E203" s="5" t="str">
        <f>IF(C203="","",VLOOKUP($C203,'Entries 1'!A:D,3,0))</f>
        <v/>
      </c>
      <c r="F203" s="26" t="str">
        <f>IF(C203="","",VLOOKUP($C203,'Entries 1'!A:D,4,0))</f>
        <v/>
      </c>
    </row>
    <row r="204" spans="4:6">
      <c r="D204" s="5" t="str">
        <f>IF(C204="","",VLOOKUP($C204,'Entries 1'!A:D,2,0))</f>
        <v/>
      </c>
      <c r="E204" s="5" t="str">
        <f>IF(C204="","",VLOOKUP($C204,'Entries 1'!A:D,3,0))</f>
        <v/>
      </c>
      <c r="F204" s="26" t="str">
        <f>IF(C204="","",VLOOKUP($C204,'Entries 1'!A:D,4,0))</f>
        <v/>
      </c>
    </row>
    <row r="205" spans="4:6">
      <c r="D205" s="5" t="str">
        <f>IF(C205="","",VLOOKUP($C205,'Entries 1'!A:D,2,0))</f>
        <v/>
      </c>
      <c r="E205" s="5" t="str">
        <f>IF(C205="","",VLOOKUP($C205,'Entries 1'!A:D,3,0))</f>
        <v/>
      </c>
      <c r="F205" s="26" t="str">
        <f>IF(C205="","",VLOOKUP($C205,'Entries 1'!A:D,4,0))</f>
        <v/>
      </c>
    </row>
    <row r="206" spans="4:6">
      <c r="D206" s="5" t="str">
        <f>IF(C206="","",VLOOKUP($C206,'Entries 1'!A:D,2,0))</f>
        <v/>
      </c>
      <c r="E206" s="5" t="str">
        <f>IF(C206="","",VLOOKUP($C206,'Entries 1'!A:D,3,0))</f>
        <v/>
      </c>
      <c r="F206" s="26" t="str">
        <f>IF(C206="","",VLOOKUP($C206,'Entries 1'!A:D,4,0))</f>
        <v/>
      </c>
    </row>
    <row r="207" spans="4:6">
      <c r="D207" s="5" t="str">
        <f>IF(C207="","",VLOOKUP($C207,'Entries 1'!A:D,2,0))</f>
        <v/>
      </c>
      <c r="E207" s="5" t="str">
        <f>IF(C207="","",VLOOKUP($C207,'Entries 1'!A:D,3,0))</f>
        <v/>
      </c>
      <c r="F207" s="26" t="str">
        <f>IF(C207="","",VLOOKUP($C207,'Entries 1'!A:D,4,0))</f>
        <v/>
      </c>
    </row>
    <row r="208" spans="4:6">
      <c r="D208" s="5" t="str">
        <f>IF(C208="","",VLOOKUP($C208,'Entries 1'!A:D,2,0))</f>
        <v/>
      </c>
      <c r="E208" s="5" t="str">
        <f>IF(C208="","",VLOOKUP($C208,'Entries 1'!A:D,3,0))</f>
        <v/>
      </c>
      <c r="F208" s="26" t="str">
        <f>IF(C208="","",VLOOKUP($C208,'Entries 1'!A:D,4,0))</f>
        <v/>
      </c>
    </row>
    <row r="209" spans="4:6">
      <c r="D209" s="5" t="str">
        <f>IF(C209="","",VLOOKUP($C209,'Entries 1'!A:D,2,0))</f>
        <v/>
      </c>
      <c r="E209" s="5" t="str">
        <f>IF(C209="","",VLOOKUP($C209,'Entries 1'!A:D,3,0))</f>
        <v/>
      </c>
      <c r="F209" s="26" t="str">
        <f>IF(C209="","",VLOOKUP($C209,'Entries 1'!A:D,4,0))</f>
        <v/>
      </c>
    </row>
    <row r="210" spans="4:6">
      <c r="D210" s="5" t="str">
        <f>IF(C210="","",VLOOKUP($C210,'Entries 1'!A:D,2,0))</f>
        <v/>
      </c>
      <c r="E210" s="5" t="str">
        <f>IF(C210="","",VLOOKUP($C210,'Entries 1'!A:D,3,0))</f>
        <v/>
      </c>
      <c r="F210" s="26" t="str">
        <f>IF(C210="","",VLOOKUP($C210,'Entries 1'!A:D,4,0))</f>
        <v/>
      </c>
    </row>
    <row r="211" spans="4:6">
      <c r="D211" s="5" t="str">
        <f>IF(C211="","",VLOOKUP($C211,'Entries 1'!A:D,2,0))</f>
        <v/>
      </c>
      <c r="E211" s="5" t="str">
        <f>IF(C211="","",VLOOKUP($C211,'Entries 1'!A:D,3,0))</f>
        <v/>
      </c>
      <c r="F211" s="26" t="str">
        <f>IF(C211="","",VLOOKUP($C211,'Entries 1'!A:D,4,0))</f>
        <v/>
      </c>
    </row>
    <row r="212" spans="4:6">
      <c r="D212" s="5" t="str">
        <f>IF(C212="","",VLOOKUP($C212,'Entries 1'!A:D,2,0))</f>
        <v/>
      </c>
      <c r="E212" s="5" t="str">
        <f>IF(C212="","",VLOOKUP($C212,'Entries 1'!A:D,3,0))</f>
        <v/>
      </c>
      <c r="F212" s="26" t="str">
        <f>IF(C212="","",VLOOKUP($C212,'Entries 1'!A:D,4,0))</f>
        <v/>
      </c>
    </row>
    <row r="213" spans="4:6">
      <c r="D213" s="5" t="str">
        <f>IF(C213="","",VLOOKUP($C213,'Entries 1'!A:D,2,0))</f>
        <v/>
      </c>
      <c r="E213" s="5" t="str">
        <f>IF(C213="","",VLOOKUP($C213,'Entries 1'!A:D,3,0))</f>
        <v/>
      </c>
      <c r="F213" s="26" t="str">
        <f>IF(C213="","",VLOOKUP($C213,'Entries 1'!A:D,4,0))</f>
        <v/>
      </c>
    </row>
    <row r="214" spans="4:6">
      <c r="D214" s="5" t="str">
        <f>IF(C214="","",VLOOKUP($C214,'Entries 1'!A:D,2,0))</f>
        <v/>
      </c>
      <c r="E214" s="5" t="str">
        <f>IF(C214="","",VLOOKUP($C214,'Entries 1'!A:D,3,0))</f>
        <v/>
      </c>
      <c r="F214" s="26" t="str">
        <f>IF(C214="","",VLOOKUP($C214,'Entries 1'!A:D,4,0))</f>
        <v/>
      </c>
    </row>
    <row r="215" spans="4:6">
      <c r="D215" s="5" t="str">
        <f>IF(C215="","",VLOOKUP($C215,'Entries 1'!A:D,2,0))</f>
        <v/>
      </c>
      <c r="E215" s="5" t="str">
        <f>IF(C215="","",VLOOKUP($C215,'Entries 1'!A:D,3,0))</f>
        <v/>
      </c>
      <c r="F215" s="26" t="str">
        <f>IF(C215="","",VLOOKUP($C215,'Entries 1'!A:D,4,0))</f>
        <v/>
      </c>
    </row>
    <row r="216" spans="4:6">
      <c r="D216" s="5" t="str">
        <f>IF(C216="","",VLOOKUP($C216,'Entries 1'!A:D,2,0))</f>
        <v/>
      </c>
      <c r="E216" s="5" t="str">
        <f>IF(C216="","",VLOOKUP($C216,'Entries 1'!A:D,3,0))</f>
        <v/>
      </c>
      <c r="F216" s="26" t="str">
        <f>IF(C216="","",VLOOKUP($C216,'Entries 1'!A:D,4,0))</f>
        <v/>
      </c>
    </row>
    <row r="217" spans="4:6">
      <c r="D217" s="5" t="str">
        <f>IF(C217="","",VLOOKUP($C217,'Entries 1'!A:D,2,0))</f>
        <v/>
      </c>
      <c r="E217" s="5" t="str">
        <f>IF(C217="","",VLOOKUP($C217,'Entries 1'!A:D,3,0))</f>
        <v/>
      </c>
      <c r="F217" s="26" t="str">
        <f>IF(C217="","",VLOOKUP($C217,'Entries 1'!A:D,4,0))</f>
        <v/>
      </c>
    </row>
    <row r="218" spans="4:6">
      <c r="D218" s="5" t="str">
        <f>IF(C218="","",VLOOKUP($C218,'Entries 1'!A:D,2,0))</f>
        <v/>
      </c>
      <c r="E218" s="5" t="str">
        <f>IF(C218="","",VLOOKUP($C218,'Entries 1'!A:D,3,0))</f>
        <v/>
      </c>
      <c r="F218" s="26" t="str">
        <f>IF(C218="","",VLOOKUP($C218,'Entries 1'!A:D,4,0))</f>
        <v/>
      </c>
    </row>
    <row r="219" spans="4:6">
      <c r="D219" s="5" t="str">
        <f>IF(C219="","",VLOOKUP($C219,'Entries 1'!A:D,2,0))</f>
        <v/>
      </c>
      <c r="E219" s="5" t="str">
        <f>IF(C219="","",VLOOKUP($C219,'Entries 1'!A:D,3,0))</f>
        <v/>
      </c>
      <c r="F219" s="26" t="str">
        <f>IF(C219="","",VLOOKUP($C219,'Entries 1'!A:D,4,0))</f>
        <v/>
      </c>
    </row>
    <row r="220" spans="4:6">
      <c r="D220" s="5" t="str">
        <f>IF(C220="","",VLOOKUP($C220,'Entries 1'!A:D,2,0))</f>
        <v/>
      </c>
      <c r="E220" s="5" t="str">
        <f>IF(C220="","",VLOOKUP($C220,'Entries 1'!A:D,3,0))</f>
        <v/>
      </c>
      <c r="F220" s="26" t="str">
        <f>IF(C220="","",VLOOKUP($C220,'Entries 1'!A:D,4,0))</f>
        <v/>
      </c>
    </row>
    <row r="221" spans="4:6">
      <c r="D221" s="5" t="str">
        <f>IF(C221="","",VLOOKUP($C221,'Entries 1'!A:D,2,0))</f>
        <v/>
      </c>
      <c r="E221" s="5" t="str">
        <f>IF(C221="","",VLOOKUP($C221,'Entries 1'!A:D,3,0))</f>
        <v/>
      </c>
      <c r="F221" s="26" t="str">
        <f>IF(C221="","",VLOOKUP($C221,'Entries 1'!A:D,4,0))</f>
        <v/>
      </c>
    </row>
    <row r="222" spans="4:6">
      <c r="D222" s="5" t="str">
        <f>IF(C222="","",VLOOKUP($C222,'Entries 1'!A:D,2,0))</f>
        <v/>
      </c>
      <c r="E222" s="5" t="str">
        <f>IF(C222="","",VLOOKUP($C222,'Entries 1'!A:D,3,0))</f>
        <v/>
      </c>
      <c r="F222" s="26" t="str">
        <f>IF(C222="","",VLOOKUP($C222,'Entries 1'!A:D,4,0))</f>
        <v/>
      </c>
    </row>
    <row r="223" spans="4:6">
      <c r="D223" s="5" t="str">
        <f>IF(C223="","",VLOOKUP($C223,'Entries 1'!A:D,2,0))</f>
        <v/>
      </c>
      <c r="E223" s="5" t="str">
        <f>IF(C223="","",VLOOKUP($C223,'Entries 1'!A:D,3,0))</f>
        <v/>
      </c>
      <c r="F223" s="26" t="str">
        <f>IF(C223="","",VLOOKUP($C223,'Entries 1'!A:D,4,0))</f>
        <v/>
      </c>
    </row>
    <row r="224" spans="4:6">
      <c r="D224" s="5" t="str">
        <f>IF(C224="","",VLOOKUP($C224,'Entries 1'!A:D,2,0))</f>
        <v/>
      </c>
      <c r="E224" s="5" t="str">
        <f>IF(C224="","",VLOOKUP($C224,'Entries 1'!A:D,3,0))</f>
        <v/>
      </c>
      <c r="F224" s="26" t="str">
        <f>IF(C224="","",VLOOKUP($C224,'Entries 1'!A:D,4,0))</f>
        <v/>
      </c>
    </row>
    <row r="225" spans="4:6">
      <c r="D225" s="5" t="str">
        <f>IF(C225="","",VLOOKUP($C225,'Entries 1'!A:D,2,0))</f>
        <v/>
      </c>
      <c r="E225" s="5" t="str">
        <f>IF(C225="","",VLOOKUP($C225,'Entries 1'!A:D,3,0))</f>
        <v/>
      </c>
      <c r="F225" s="26" t="str">
        <f>IF(C225="","",VLOOKUP($C225,'Entries 1'!A:D,4,0))</f>
        <v/>
      </c>
    </row>
    <row r="226" spans="4:6">
      <c r="D226" s="5" t="str">
        <f>IF(C226="","",VLOOKUP($C226,'Entries 1'!A:D,2,0))</f>
        <v/>
      </c>
      <c r="E226" s="5" t="str">
        <f>IF(C226="","",VLOOKUP($C226,'Entries 1'!A:D,3,0))</f>
        <v/>
      </c>
      <c r="F226" s="26" t="str">
        <f>IF(C226="","",VLOOKUP($C226,'Entries 1'!A:D,4,0))</f>
        <v/>
      </c>
    </row>
    <row r="227" spans="4:6">
      <c r="D227" s="5" t="str">
        <f>IF(C227="","",VLOOKUP($C227,'Entries 1'!A:D,2,0))</f>
        <v/>
      </c>
      <c r="E227" s="5" t="str">
        <f>IF(C227="","",VLOOKUP($C227,'Entries 1'!A:D,3,0))</f>
        <v/>
      </c>
      <c r="F227" s="26" t="str">
        <f>IF(C227="","",VLOOKUP($C227,'Entries 1'!A:D,4,0))</f>
        <v/>
      </c>
    </row>
    <row r="228" spans="4:6">
      <c r="D228" s="5" t="str">
        <f>IF(C228="","",VLOOKUP($C228,'Entries 1'!A:D,2,0))</f>
        <v/>
      </c>
      <c r="E228" s="5" t="str">
        <f>IF(C228="","",VLOOKUP($C228,'Entries 1'!A:D,3,0))</f>
        <v/>
      </c>
      <c r="F228" s="26" t="str">
        <f>IF(C228="","",VLOOKUP($C228,'Entries 1'!A:D,4,0))</f>
        <v/>
      </c>
    </row>
    <row r="229" spans="4:6">
      <c r="D229" s="5" t="str">
        <f>IF(C229="","",VLOOKUP($C229,'Entries 1'!A:D,2,0))</f>
        <v/>
      </c>
      <c r="E229" s="5" t="str">
        <f>IF(C229="","",VLOOKUP($C229,'Entries 1'!A:D,3,0))</f>
        <v/>
      </c>
      <c r="F229" s="26" t="str">
        <f>IF(C229="","",VLOOKUP($C229,'Entries 1'!A:D,4,0))</f>
        <v/>
      </c>
    </row>
    <row r="230" spans="4:6">
      <c r="D230" s="5" t="str">
        <f>IF(C230="","",VLOOKUP($C230,'Entries 1'!A:D,2,0))</f>
        <v/>
      </c>
      <c r="E230" s="5" t="str">
        <f>IF(C230="","",VLOOKUP($C230,'Entries 1'!A:D,3,0))</f>
        <v/>
      </c>
      <c r="F230" s="26" t="str">
        <f>IF(C230="","",VLOOKUP($C230,'Entries 1'!A:D,4,0))</f>
        <v/>
      </c>
    </row>
    <row r="231" spans="4:6">
      <c r="D231" s="5" t="str">
        <f>IF(C231="","",VLOOKUP($C231,'Entries 1'!A:D,2,0))</f>
        <v/>
      </c>
      <c r="E231" s="5" t="str">
        <f>IF(C231="","",VLOOKUP($C231,'Entries 1'!A:D,3,0))</f>
        <v/>
      </c>
      <c r="F231" s="26" t="str">
        <f>IF(C231="","",VLOOKUP($C231,'Entries 1'!A:D,4,0))</f>
        <v/>
      </c>
    </row>
    <row r="232" spans="4:6">
      <c r="D232" s="5" t="str">
        <f>IF(C232="","",VLOOKUP($C232,'Entries 1'!A:D,2,0))</f>
        <v/>
      </c>
      <c r="E232" s="5" t="str">
        <f>IF(C232="","",VLOOKUP($C232,'Entries 1'!A:D,3,0))</f>
        <v/>
      </c>
      <c r="F232" s="26" t="str">
        <f>IF(C232="","",VLOOKUP($C232,'Entries 1'!A:D,4,0))</f>
        <v/>
      </c>
    </row>
    <row r="233" spans="4:6">
      <c r="D233" s="5" t="str">
        <f>IF(C233="","",VLOOKUP($C233,'Entries 1'!A:D,2,0))</f>
        <v/>
      </c>
      <c r="E233" s="5" t="str">
        <f>IF(C233="","",VLOOKUP($C233,'Entries 1'!A:D,3,0))</f>
        <v/>
      </c>
      <c r="F233" s="26" t="str">
        <f>IF(C233="","",VLOOKUP($C233,'Entries 1'!A:D,4,0))</f>
        <v/>
      </c>
    </row>
    <row r="234" spans="4:6">
      <c r="D234" s="5" t="str">
        <f>IF(C234="","",VLOOKUP($C234,'Entries 1'!A:D,2,0))</f>
        <v/>
      </c>
      <c r="E234" s="5" t="str">
        <f>IF(C234="","",VLOOKUP($C234,'Entries 1'!A:D,3,0))</f>
        <v/>
      </c>
      <c r="F234" s="26" t="str">
        <f>IF(C234="","",VLOOKUP($C234,'Entries 1'!A:D,4,0))</f>
        <v/>
      </c>
    </row>
    <row r="235" spans="4:6">
      <c r="D235" s="5" t="str">
        <f>IF(C235="","",VLOOKUP($C235,'Entries 1'!A:D,2,0))</f>
        <v/>
      </c>
      <c r="E235" s="5" t="str">
        <f>IF(C235="","",VLOOKUP($C235,'Entries 1'!A:D,3,0))</f>
        <v/>
      </c>
      <c r="F235" s="26" t="str">
        <f>IF(C235="","",VLOOKUP($C235,'Entries 1'!A:D,4,0))</f>
        <v/>
      </c>
    </row>
    <row r="236" spans="4:6">
      <c r="D236" s="5" t="str">
        <f>IF(C236="","",VLOOKUP($C236,'Entries 1'!A:D,2,0))</f>
        <v/>
      </c>
      <c r="E236" s="5" t="str">
        <f>IF(C236="","",VLOOKUP($C236,'Entries 1'!A:D,3,0))</f>
        <v/>
      </c>
      <c r="F236" s="26" t="str">
        <f>IF(C236="","",VLOOKUP($C236,'Entries 1'!A:D,4,0))</f>
        <v/>
      </c>
    </row>
    <row r="237" spans="4:6">
      <c r="D237" s="5" t="str">
        <f>IF(C237="","",VLOOKUP($C237,'Entries 1'!A:D,2,0))</f>
        <v/>
      </c>
      <c r="E237" s="5" t="str">
        <f>IF(C237="","",VLOOKUP($C237,'Entries 1'!A:D,3,0))</f>
        <v/>
      </c>
      <c r="F237" s="26" t="str">
        <f>IF(C237="","",VLOOKUP($C237,'Entries 1'!A:D,4,0))</f>
        <v/>
      </c>
    </row>
    <row r="238" spans="4:6">
      <c r="D238" s="5" t="str">
        <f>IF(C238="","",VLOOKUP($C238,'Entries 1'!A:D,2,0))</f>
        <v/>
      </c>
      <c r="E238" s="5" t="str">
        <f>IF(C238="","",VLOOKUP($C238,'Entries 1'!A:D,3,0))</f>
        <v/>
      </c>
      <c r="F238" s="26" t="str">
        <f>IF(C238="","",VLOOKUP($C238,'Entries 1'!A:D,4,0))</f>
        <v/>
      </c>
    </row>
    <row r="239" spans="4:6">
      <c r="D239" s="5" t="str">
        <f>IF(C239="","",VLOOKUP($C239,'Entries 1'!A:D,2,0))</f>
        <v/>
      </c>
      <c r="E239" s="5" t="str">
        <f>IF(C239="","",VLOOKUP($C239,'Entries 1'!A:D,3,0))</f>
        <v/>
      </c>
      <c r="F239" s="26" t="str">
        <f>IF(C239="","",VLOOKUP($C239,'Entries 1'!A:D,4,0))</f>
        <v/>
      </c>
    </row>
    <row r="240" spans="4:6">
      <c r="D240" s="5" t="str">
        <f>IF(C240="","",VLOOKUP($C240,'Entries 1'!A:D,2,0))</f>
        <v/>
      </c>
      <c r="E240" s="5" t="str">
        <f>IF(C240="","",VLOOKUP($C240,'Entries 1'!A:D,3,0))</f>
        <v/>
      </c>
      <c r="F240" s="26" t="str">
        <f>IF(C240="","",VLOOKUP($C240,'Entries 1'!A:D,4,0))</f>
        <v/>
      </c>
    </row>
    <row r="241" spans="4:6">
      <c r="D241" s="5" t="str">
        <f>IF(C241="","",VLOOKUP($C241,'Entries 1'!A:D,2,0))</f>
        <v/>
      </c>
      <c r="E241" s="5" t="str">
        <f>IF(C241="","",VLOOKUP($C241,'Entries 1'!A:D,3,0))</f>
        <v/>
      </c>
      <c r="F241" s="26" t="str">
        <f>IF(C241="","",VLOOKUP($C241,'Entries 1'!A:D,4,0))</f>
        <v/>
      </c>
    </row>
    <row r="242" spans="4:6">
      <c r="D242" s="5" t="str">
        <f>IF(C242="","",VLOOKUP($C242,'Entries 1'!A:D,2,0))</f>
        <v/>
      </c>
      <c r="E242" s="5" t="str">
        <f>IF(C242="","",VLOOKUP($C242,'Entries 1'!A:D,3,0))</f>
        <v/>
      </c>
      <c r="F242" s="26" t="str">
        <f>IF(C242="","",VLOOKUP($C242,'Entries 1'!A:D,4,0))</f>
        <v/>
      </c>
    </row>
    <row r="243" spans="4:6">
      <c r="D243" s="5" t="str">
        <f>IF(C243="","",VLOOKUP($C243,'Entries 1'!A:D,2,0))</f>
        <v/>
      </c>
      <c r="E243" s="5" t="str">
        <f>IF(C243="","",VLOOKUP($C243,'Entries 1'!A:D,3,0))</f>
        <v/>
      </c>
      <c r="F243" s="26" t="str">
        <f>IF(C243="","",VLOOKUP($C243,'Entries 1'!A:D,4,0))</f>
        <v/>
      </c>
    </row>
    <row r="244" spans="4:6">
      <c r="D244" s="5" t="str">
        <f>IF(C244="","",VLOOKUP($C244,'Entries 1'!A:D,2,0))</f>
        <v/>
      </c>
      <c r="E244" s="5" t="str">
        <f>IF(C244="","",VLOOKUP($C244,'Entries 1'!A:D,3,0))</f>
        <v/>
      </c>
      <c r="F244" s="26" t="str">
        <f>IF(C244="","",VLOOKUP($C244,'Entries 1'!A:D,4,0))</f>
        <v/>
      </c>
    </row>
    <row r="245" spans="4:6">
      <c r="D245" s="5" t="str">
        <f>IF(C245="","",VLOOKUP($C245,'Entries 1'!A:D,2,0))</f>
        <v/>
      </c>
      <c r="E245" s="5" t="str">
        <f>IF(C245="","",VLOOKUP($C245,'Entries 1'!A:D,3,0))</f>
        <v/>
      </c>
      <c r="F245" s="26" t="str">
        <f>IF(C245="","",VLOOKUP($C245,'Entries 1'!A:D,4,0))</f>
        <v/>
      </c>
    </row>
    <row r="246" spans="4:6">
      <c r="D246" s="5" t="str">
        <f>IF(C246="","",VLOOKUP($C246,'Entries 1'!A:D,2,0))</f>
        <v/>
      </c>
      <c r="E246" s="5" t="str">
        <f>IF(C246="","",VLOOKUP($C246,'Entries 1'!A:D,3,0))</f>
        <v/>
      </c>
      <c r="F246" s="26" t="str">
        <f>IF(C246="","",VLOOKUP($C246,'Entries 1'!A:D,4,0))</f>
        <v/>
      </c>
    </row>
    <row r="247" spans="4:6">
      <c r="D247" s="5" t="str">
        <f>IF(C247="","",VLOOKUP($C247,'Entries 1'!A:D,2,0))</f>
        <v/>
      </c>
      <c r="E247" s="5" t="str">
        <f>IF(C247="","",VLOOKUP($C247,'Entries 1'!A:D,3,0))</f>
        <v/>
      </c>
      <c r="F247" s="26" t="str">
        <f>IF(C247="","",VLOOKUP($C247,'Entries 1'!A:D,4,0))</f>
        <v/>
      </c>
    </row>
    <row r="248" spans="4:6">
      <c r="D248" s="5" t="str">
        <f>IF(C248="","",VLOOKUP($C248,'Entries 1'!A:D,2,0))</f>
        <v/>
      </c>
      <c r="E248" s="5" t="str">
        <f>IF(C248="","",VLOOKUP($C248,'Entries 1'!A:D,3,0))</f>
        <v/>
      </c>
      <c r="F248" s="26" t="str">
        <f>IF(C248="","",VLOOKUP($C248,'Entries 1'!A:D,4,0))</f>
        <v/>
      </c>
    </row>
    <row r="249" spans="4:6">
      <c r="D249" s="5" t="str">
        <f>IF(C249="","",VLOOKUP($C249,'Entries 1'!A:D,2,0))</f>
        <v/>
      </c>
      <c r="E249" s="5" t="str">
        <f>IF(C249="","",VLOOKUP($C249,'Entries 1'!A:D,3,0))</f>
        <v/>
      </c>
      <c r="F249" s="26" t="str">
        <f>IF(C249="","",VLOOKUP($C249,'Entries 1'!A:D,4,0))</f>
        <v/>
      </c>
    </row>
    <row r="250" spans="4:6">
      <c r="D250" s="5" t="str">
        <f>IF(C250="","",VLOOKUP($C250,'Entries 1'!A:D,2,0))</f>
        <v/>
      </c>
      <c r="E250" s="5" t="str">
        <f>IF(C250="","",VLOOKUP($C250,'Entries 1'!A:D,3,0))</f>
        <v/>
      </c>
      <c r="F250" s="26" t="str">
        <f>IF(C250="","",VLOOKUP($C250,'Entries 1'!A:D,4,0))</f>
        <v/>
      </c>
    </row>
    <row r="251" spans="4:6">
      <c r="D251" s="5" t="str">
        <f>IF(C251="","",VLOOKUP($C251,'Entries 1'!A:D,2,0))</f>
        <v/>
      </c>
      <c r="E251" s="5" t="str">
        <f>IF(C251="","",VLOOKUP($C251,'Entries 1'!A:D,3,0))</f>
        <v/>
      </c>
      <c r="F251" s="26" t="str">
        <f>IF(C251="","",VLOOKUP($C251,'Entries 1'!A:D,4,0))</f>
        <v/>
      </c>
    </row>
    <row r="252" spans="4:6">
      <c r="D252" s="5" t="str">
        <f>IF(C252="","",VLOOKUP($C252,'Entries 1'!A:D,2,0))</f>
        <v/>
      </c>
      <c r="E252" s="5" t="str">
        <f>IF(C252="","",VLOOKUP($C252,'Entries 1'!A:D,3,0))</f>
        <v/>
      </c>
      <c r="F252" s="26" t="str">
        <f>IF(C252="","",VLOOKUP($C252,'Entries 1'!A:D,4,0))</f>
        <v/>
      </c>
    </row>
    <row r="253" spans="4:6">
      <c r="D253" s="5" t="str">
        <f>IF(C253="","",VLOOKUP($C253,'Entries 1'!A:D,2,0))</f>
        <v/>
      </c>
      <c r="E253" s="5" t="str">
        <f>IF(C253="","",VLOOKUP($C253,'Entries 1'!A:D,3,0))</f>
        <v/>
      </c>
      <c r="F253" s="26" t="str">
        <f>IF(C253="","",VLOOKUP($C253,'Entries 1'!A:D,4,0))</f>
        <v/>
      </c>
    </row>
    <row r="254" spans="4:6">
      <c r="D254" s="5" t="str">
        <f>IF(C254="","",VLOOKUP($C254,'Entries 1'!A:D,2,0))</f>
        <v/>
      </c>
      <c r="E254" s="5" t="str">
        <f>IF(C254="","",VLOOKUP($C254,'Entries 1'!A:D,3,0))</f>
        <v/>
      </c>
      <c r="F254" s="26" t="str">
        <f>IF(C254="","",VLOOKUP($C254,'Entries 1'!A:D,4,0))</f>
        <v/>
      </c>
    </row>
    <row r="255" spans="4:6">
      <c r="D255" s="5" t="str">
        <f>IF(C255="","",VLOOKUP($C255,'Entries 1'!A:D,2,0))</f>
        <v/>
      </c>
      <c r="E255" s="5" t="str">
        <f>IF(C255="","",VLOOKUP($C255,'Entries 1'!A:D,3,0))</f>
        <v/>
      </c>
      <c r="F255" s="26" t="str">
        <f>IF(C255="","",VLOOKUP($C255,'Entries 1'!A:D,4,0))</f>
        <v/>
      </c>
    </row>
    <row r="256" spans="4:6">
      <c r="D256" s="5" t="str">
        <f>IF(C256="","",VLOOKUP($C256,'Entries 1'!A:D,2,0))</f>
        <v/>
      </c>
      <c r="E256" s="5" t="str">
        <f>IF(C256="","",VLOOKUP($C256,'Entries 1'!A:D,3,0))</f>
        <v/>
      </c>
      <c r="F256" s="26" t="str">
        <f>IF(C256="","",VLOOKUP($C256,'Entries 1'!A:D,4,0))</f>
        <v/>
      </c>
    </row>
    <row r="257" spans="4:6">
      <c r="D257" s="5" t="str">
        <f>IF(C257="","",VLOOKUP($C257,'Entries 1'!A:D,2,0))</f>
        <v/>
      </c>
      <c r="E257" s="5" t="str">
        <f>IF(C257="","",VLOOKUP($C257,'Entries 1'!A:D,3,0))</f>
        <v/>
      </c>
      <c r="F257" s="26" t="str">
        <f>IF(C257="","",VLOOKUP($C257,'Entries 1'!A:D,4,0))</f>
        <v/>
      </c>
    </row>
    <row r="258" spans="4:6">
      <c r="D258" s="5" t="str">
        <f>IF(C258="","",VLOOKUP($C258,'Entries 1'!A:D,2,0))</f>
        <v/>
      </c>
      <c r="E258" s="5" t="str">
        <f>IF(C258="","",VLOOKUP($C258,'Entries 1'!A:D,3,0))</f>
        <v/>
      </c>
      <c r="F258" s="26" t="str">
        <f>IF(C258="","",VLOOKUP($C258,'Entries 1'!A:D,4,0))</f>
        <v/>
      </c>
    </row>
    <row r="259" spans="4:6">
      <c r="D259" s="5" t="str">
        <f>IF(C259="","",VLOOKUP($C259,'Entries 1'!A:D,2,0))</f>
        <v/>
      </c>
      <c r="E259" s="5" t="str">
        <f>IF(C259="","",VLOOKUP($C259,'Entries 1'!A:D,3,0))</f>
        <v/>
      </c>
      <c r="F259" s="26" t="str">
        <f>IF(C259="","",VLOOKUP($C259,'Entries 1'!A:D,4,0))</f>
        <v/>
      </c>
    </row>
    <row r="260" spans="4:6">
      <c r="D260" s="5" t="str">
        <f>IF(C260="","",VLOOKUP($C260,'Entries 1'!A:D,2,0))</f>
        <v/>
      </c>
      <c r="E260" s="5" t="str">
        <f>IF(C260="","",VLOOKUP($C260,'Entries 1'!A:D,3,0))</f>
        <v/>
      </c>
      <c r="F260" s="26" t="str">
        <f>IF(C260="","",VLOOKUP($C260,'Entries 1'!A:D,4,0))</f>
        <v/>
      </c>
    </row>
    <row r="261" spans="4:6">
      <c r="D261" s="5" t="str">
        <f>IF(C261="","",VLOOKUP($C261,'Entries 1'!A:D,2,0))</f>
        <v/>
      </c>
      <c r="E261" s="5" t="str">
        <f>IF(C261="","",VLOOKUP($C261,'Entries 1'!A:D,3,0))</f>
        <v/>
      </c>
      <c r="F261" s="26" t="str">
        <f>IF(C261="","",VLOOKUP($C261,'Entries 1'!A:D,4,0))</f>
        <v/>
      </c>
    </row>
    <row r="262" spans="4:6">
      <c r="D262" s="5" t="str">
        <f>IF(C262="","",VLOOKUP($C262,'Entries 1'!A:D,2,0))</f>
        <v/>
      </c>
      <c r="E262" s="5" t="str">
        <f>IF(C262="","",VLOOKUP($C262,'Entries 1'!A:D,3,0))</f>
        <v/>
      </c>
      <c r="F262" s="26" t="str">
        <f>IF(C262="","",VLOOKUP($C262,'Entries 1'!A:D,4,0))</f>
        <v/>
      </c>
    </row>
    <row r="263" spans="4:6">
      <c r="D263" s="5" t="str">
        <f>IF(C263="","",VLOOKUP($C263,'Entries 1'!A:D,2,0))</f>
        <v/>
      </c>
      <c r="E263" s="5" t="str">
        <f>IF(C263="","",VLOOKUP($C263,'Entries 1'!A:D,3,0))</f>
        <v/>
      </c>
      <c r="F263" s="26" t="str">
        <f>IF(C263="","",VLOOKUP($C263,'Entries 1'!A:D,4,0))</f>
        <v/>
      </c>
    </row>
    <row r="264" spans="4:6">
      <c r="D264" s="5" t="str">
        <f>IF(C264="","",VLOOKUP($C264,'Entries 1'!A:D,2,0))</f>
        <v/>
      </c>
      <c r="E264" s="5" t="str">
        <f>IF(C264="","",VLOOKUP($C264,'Entries 1'!A:D,3,0))</f>
        <v/>
      </c>
      <c r="F264" s="26" t="str">
        <f>IF(C264="","",VLOOKUP($C264,'Entries 1'!A:D,4,0))</f>
        <v/>
      </c>
    </row>
    <row r="265" spans="4:6">
      <c r="D265" s="5" t="str">
        <f>IF(C265="","",VLOOKUP($C265,'Entries 1'!A:D,2,0))</f>
        <v/>
      </c>
      <c r="E265" s="5" t="str">
        <f>IF(C265="","",VLOOKUP($C265,'Entries 1'!A:D,3,0))</f>
        <v/>
      </c>
      <c r="F265" s="26" t="str">
        <f>IF(C265="","",VLOOKUP($C265,'Entries 1'!A:D,4,0))</f>
        <v/>
      </c>
    </row>
    <row r="266" spans="4:6">
      <c r="D266" s="5" t="str">
        <f>IF(C266="","",VLOOKUP($C266,'Entries 1'!A:D,2,0))</f>
        <v/>
      </c>
      <c r="E266" s="5" t="str">
        <f>IF(C266="","",VLOOKUP($C266,'Entries 1'!A:D,3,0))</f>
        <v/>
      </c>
      <c r="F266" s="26" t="str">
        <f>IF(C266="","",VLOOKUP($C266,'Entries 1'!A:D,4,0))</f>
        <v/>
      </c>
    </row>
    <row r="267" spans="4:6">
      <c r="D267" s="5" t="str">
        <f>IF(C267="","",VLOOKUP($C267,'Entries 1'!A:D,2,0))</f>
        <v/>
      </c>
      <c r="E267" s="5" t="str">
        <f>IF(C267="","",VLOOKUP($C267,'Entries 1'!A:D,3,0))</f>
        <v/>
      </c>
      <c r="F267" s="26" t="str">
        <f>IF(C267="","",VLOOKUP($C267,'Entries 1'!A:D,4,0))</f>
        <v/>
      </c>
    </row>
    <row r="268" spans="4:6">
      <c r="D268" s="5" t="str">
        <f>IF(C268="","",VLOOKUP($C268,'Entries 1'!A:D,2,0))</f>
        <v/>
      </c>
      <c r="E268" s="5" t="str">
        <f>IF(C268="","",VLOOKUP($C268,'Entries 1'!A:D,3,0))</f>
        <v/>
      </c>
      <c r="F268" s="26" t="str">
        <f>IF(C268="","",VLOOKUP($C268,'Entries 1'!A:D,4,0))</f>
        <v/>
      </c>
    </row>
    <row r="269" spans="4:6">
      <c r="D269" s="5" t="str">
        <f>IF(C269="","",VLOOKUP($C269,'Entries 1'!A:D,2,0))</f>
        <v/>
      </c>
      <c r="E269" s="5" t="str">
        <f>IF(C269="","",VLOOKUP($C269,'Entries 1'!A:D,3,0))</f>
        <v/>
      </c>
      <c r="F269" s="26" t="str">
        <f>IF(C269="","",VLOOKUP($C269,'Entries 1'!A:D,4,0))</f>
        <v/>
      </c>
    </row>
    <row r="270" spans="4:6">
      <c r="D270" s="5" t="str">
        <f>IF(C270="","",VLOOKUP($C270,'Entries 1'!A:D,2,0))</f>
        <v/>
      </c>
      <c r="E270" s="5" t="str">
        <f>IF(C270="","",VLOOKUP($C270,'Entries 1'!A:D,3,0))</f>
        <v/>
      </c>
      <c r="F270" s="26" t="str">
        <f>IF(C270="","",VLOOKUP($C270,'Entries 1'!A:D,4,0))</f>
        <v/>
      </c>
    </row>
    <row r="271" spans="4:6">
      <c r="D271" s="5" t="str">
        <f>IF(C271="","",VLOOKUP($C271,'Entries 1'!A:D,2,0))</f>
        <v/>
      </c>
      <c r="E271" s="5" t="str">
        <f>IF(C271="","",VLOOKUP($C271,'Entries 1'!A:D,3,0))</f>
        <v/>
      </c>
      <c r="F271" s="26" t="str">
        <f>IF(C271="","",VLOOKUP($C271,'Entries 1'!A:D,4,0))</f>
        <v/>
      </c>
    </row>
    <row r="272" spans="4:6">
      <c r="D272" s="5" t="str">
        <f>IF(C272="","",VLOOKUP($C272,'Entries 1'!A:D,2,0))</f>
        <v/>
      </c>
      <c r="E272" s="5" t="str">
        <f>IF(C272="","",VLOOKUP($C272,'Entries 1'!A:D,3,0))</f>
        <v/>
      </c>
      <c r="F272" s="26" t="str">
        <f>IF(C272="","",VLOOKUP($C272,'Entries 1'!A:D,4,0))</f>
        <v/>
      </c>
    </row>
    <row r="273" spans="4:6">
      <c r="D273" s="5" t="str">
        <f>IF(C273="","",VLOOKUP($C273,'Entries 1'!A:D,2,0))</f>
        <v/>
      </c>
      <c r="E273" s="5" t="str">
        <f>IF(C273="","",VLOOKUP($C273,'Entries 1'!A:D,3,0))</f>
        <v/>
      </c>
      <c r="F273" s="26" t="str">
        <f>IF(C273="","",VLOOKUP($C273,'Entries 1'!A:D,4,0))</f>
        <v/>
      </c>
    </row>
    <row r="274" spans="4:6">
      <c r="D274" s="5" t="str">
        <f>IF(C274="","",VLOOKUP($C274,'Entries 1'!A:D,2,0))</f>
        <v/>
      </c>
      <c r="E274" s="5" t="str">
        <f>IF(C274="","",VLOOKUP($C274,'Entries 1'!A:D,3,0))</f>
        <v/>
      </c>
      <c r="F274" s="26" t="str">
        <f>IF(C274="","",VLOOKUP($C274,'Entries 1'!A:D,4,0))</f>
        <v/>
      </c>
    </row>
    <row r="275" spans="4:6">
      <c r="D275" s="5" t="str">
        <f>IF(C275="","",VLOOKUP($C275,'Entries 1'!A:D,2,0))</f>
        <v/>
      </c>
      <c r="E275" s="5" t="str">
        <f>IF(C275="","",VLOOKUP($C275,'Entries 1'!A:D,3,0))</f>
        <v/>
      </c>
      <c r="F275" s="26" t="str">
        <f>IF(C275="","",VLOOKUP($C275,'Entries 1'!A:D,4,0))</f>
        <v/>
      </c>
    </row>
    <row r="276" spans="4:6">
      <c r="D276" s="5" t="str">
        <f>IF(C276="","",VLOOKUP($C276,'Entries 1'!A:D,2,0))</f>
        <v/>
      </c>
      <c r="E276" s="5" t="str">
        <f>IF(C276="","",VLOOKUP($C276,'Entries 1'!A:D,3,0))</f>
        <v/>
      </c>
      <c r="F276" s="26" t="str">
        <f>IF(C276="","",VLOOKUP($C276,'Entries 1'!A:D,4,0))</f>
        <v/>
      </c>
    </row>
    <row r="277" spans="4:6">
      <c r="D277" s="5" t="str">
        <f>IF(C277="","",VLOOKUP($C277,'Entries 1'!A:D,2,0))</f>
        <v/>
      </c>
      <c r="E277" s="5" t="str">
        <f>IF(C277="","",VLOOKUP($C277,'Entries 1'!A:D,3,0))</f>
        <v/>
      </c>
      <c r="F277" s="26" t="str">
        <f>IF(C277="","",VLOOKUP($C277,'Entries 1'!A:D,4,0))</f>
        <v/>
      </c>
    </row>
    <row r="278" spans="4:6">
      <c r="D278" s="5" t="str">
        <f>IF(C278="","",VLOOKUP($C278,'Entries 1'!A:D,2,0))</f>
        <v/>
      </c>
      <c r="E278" s="5" t="str">
        <f>IF(C278="","",VLOOKUP($C278,'Entries 1'!A:D,3,0))</f>
        <v/>
      </c>
      <c r="F278" s="26" t="str">
        <f>IF(C278="","",VLOOKUP($C278,'Entries 1'!A:D,4,0))</f>
        <v/>
      </c>
    </row>
    <row r="279" spans="4:6">
      <c r="D279" s="5" t="str">
        <f>IF(C279="","",VLOOKUP($C279,'Entries 1'!A:D,2,0))</f>
        <v/>
      </c>
      <c r="E279" s="5" t="str">
        <f>IF(C279="","",VLOOKUP($C279,'Entries 1'!A:D,3,0))</f>
        <v/>
      </c>
      <c r="F279" s="26" t="str">
        <f>IF(C279="","",VLOOKUP($C279,'Entries 1'!A:D,4,0))</f>
        <v/>
      </c>
    </row>
    <row r="280" spans="4:6">
      <c r="D280" s="5" t="str">
        <f>IF(C280="","",VLOOKUP($C280,'Entries 1'!A:D,2,0))</f>
        <v/>
      </c>
      <c r="E280" s="5" t="str">
        <f>IF(C280="","",VLOOKUP($C280,'Entries 1'!A:D,3,0))</f>
        <v/>
      </c>
      <c r="F280" s="26" t="str">
        <f>IF(C280="","",VLOOKUP($C280,'Entries 1'!A:D,4,0))</f>
        <v/>
      </c>
    </row>
    <row r="281" spans="4:6">
      <c r="D281" s="5" t="str">
        <f>IF(C281="","",VLOOKUP($C281,'Entries 1'!A:D,2,0))</f>
        <v/>
      </c>
      <c r="E281" s="5" t="str">
        <f>IF(C281="","",VLOOKUP($C281,'Entries 1'!A:D,3,0))</f>
        <v/>
      </c>
      <c r="F281" s="26" t="str">
        <f>IF(C281="","",VLOOKUP($C281,'Entries 1'!A:D,4,0))</f>
        <v/>
      </c>
    </row>
    <row r="282" spans="4:6">
      <c r="D282" s="5" t="str">
        <f>IF(C282="","",VLOOKUP($C282,'Entries 1'!A:D,2,0))</f>
        <v/>
      </c>
      <c r="E282" s="5" t="str">
        <f>IF(C282="","",VLOOKUP($C282,'Entries 1'!A:D,3,0))</f>
        <v/>
      </c>
      <c r="F282" s="26" t="str">
        <f>IF(C282="","",VLOOKUP($C282,'Entries 1'!A:D,4,0))</f>
        <v/>
      </c>
    </row>
    <row r="283" spans="4:6">
      <c r="D283" s="5" t="str">
        <f>IF(C283="","",VLOOKUP($C283,'Entries 1'!A:D,2,0))</f>
        <v/>
      </c>
      <c r="E283" s="5" t="str">
        <f>IF(C283="","",VLOOKUP($C283,'Entries 1'!A:D,3,0))</f>
        <v/>
      </c>
      <c r="F283" s="26" t="str">
        <f>IF(C283="","",VLOOKUP($C283,'Entries 1'!A:D,4,0))</f>
        <v/>
      </c>
    </row>
    <row r="284" spans="4:6">
      <c r="D284" s="5" t="str">
        <f>IF(C284="","",VLOOKUP($C284,'Entries 1'!A:D,2,0))</f>
        <v/>
      </c>
      <c r="E284" s="5" t="str">
        <f>IF(C284="","",VLOOKUP($C284,'Entries 1'!A:D,3,0))</f>
        <v/>
      </c>
      <c r="F284" s="26" t="str">
        <f>IF(C284="","",VLOOKUP($C284,'Entries 1'!A:D,4,0))</f>
        <v/>
      </c>
    </row>
    <row r="285" spans="4:6">
      <c r="D285" s="5" t="str">
        <f>IF(C285="","",VLOOKUP($C285,'Entries 1'!A:D,2,0))</f>
        <v/>
      </c>
      <c r="E285" s="5" t="str">
        <f>IF(C285="","",VLOOKUP($C285,'Entries 1'!A:D,3,0))</f>
        <v/>
      </c>
      <c r="F285" s="26" t="str">
        <f>IF(C285="","",VLOOKUP($C285,'Entries 1'!A:D,4,0))</f>
        <v/>
      </c>
    </row>
    <row r="286" spans="4:6">
      <c r="D286" s="5" t="str">
        <f>IF(C286="","",VLOOKUP($C286,'Entries 1'!A:D,2,0))</f>
        <v/>
      </c>
      <c r="E286" s="5" t="str">
        <f>IF(C286="","",VLOOKUP($C286,'Entries 1'!A:D,3,0))</f>
        <v/>
      </c>
      <c r="F286" s="26" t="str">
        <f>IF(C286="","",VLOOKUP($C286,'Entries 1'!A:D,4,0))</f>
        <v/>
      </c>
    </row>
    <row r="287" spans="4:6">
      <c r="D287" s="5" t="str">
        <f>IF(C287="","",VLOOKUP($C287,'Entries 1'!A:D,2,0))</f>
        <v/>
      </c>
      <c r="E287" s="5" t="str">
        <f>IF(C287="","",VLOOKUP($C287,'Entries 1'!A:D,3,0))</f>
        <v/>
      </c>
      <c r="F287" s="26" t="str">
        <f>IF(C287="","",VLOOKUP($C287,'Entries 1'!A:D,4,0))</f>
        <v/>
      </c>
    </row>
    <row r="288" spans="4:6">
      <c r="D288" s="5" t="str">
        <f>IF(C288="","",VLOOKUP($C288,'Entries 1'!A:D,2,0))</f>
        <v/>
      </c>
      <c r="E288" s="5" t="str">
        <f>IF(C288="","",VLOOKUP($C288,'Entries 1'!A:D,3,0))</f>
        <v/>
      </c>
      <c r="F288" s="26" t="str">
        <f>IF(C288="","",VLOOKUP($C288,'Entries 1'!A:D,4,0))</f>
        <v/>
      </c>
    </row>
    <row r="289" spans="4:6">
      <c r="D289" s="5" t="str">
        <f>IF(C289="","",VLOOKUP($C289,'Entries 1'!A:D,2,0))</f>
        <v/>
      </c>
      <c r="E289" s="5" t="str">
        <f>IF(C289="","",VLOOKUP($C289,'Entries 1'!A:D,3,0))</f>
        <v/>
      </c>
      <c r="F289" s="26" t="str">
        <f>IF(C289="","",VLOOKUP($C289,'Entries 1'!A:D,4,0))</f>
        <v/>
      </c>
    </row>
    <row r="290" spans="4:6">
      <c r="D290" s="5" t="str">
        <f>IF(C290="","",VLOOKUP($C290,'Entries 1'!A:D,2,0))</f>
        <v/>
      </c>
      <c r="E290" s="5" t="str">
        <f>IF(C290="","",VLOOKUP($C290,'Entries 1'!A:D,3,0))</f>
        <v/>
      </c>
      <c r="F290" s="26" t="str">
        <f>IF(C290="","",VLOOKUP($C290,'Entries 1'!A:D,4,0))</f>
        <v/>
      </c>
    </row>
    <row r="291" spans="4:6">
      <c r="D291" s="5" t="str">
        <f>IF(C291="","",VLOOKUP($C291,'Entries 1'!A:D,2,0))</f>
        <v/>
      </c>
      <c r="E291" s="5" t="str">
        <f>IF(C291="","",VLOOKUP($C291,'Entries 1'!A:D,3,0))</f>
        <v/>
      </c>
      <c r="F291" s="26" t="str">
        <f>IF(C291="","",VLOOKUP($C291,'Entries 1'!A:D,4,0))</f>
        <v/>
      </c>
    </row>
    <row r="292" spans="4:6">
      <c r="D292" s="5" t="str">
        <f>IF(C292="","",VLOOKUP($C292,'Entries 1'!A:D,2,0))</f>
        <v/>
      </c>
      <c r="E292" s="5" t="str">
        <f>IF(C292="","",VLOOKUP($C292,'Entries 1'!A:D,3,0))</f>
        <v/>
      </c>
      <c r="F292" s="26" t="str">
        <f>IF(C292="","",VLOOKUP($C292,'Entries 1'!A:D,4,0))</f>
        <v/>
      </c>
    </row>
    <row r="293" spans="4:6">
      <c r="D293" s="5" t="str">
        <f>IF(C293="","",VLOOKUP($C293,'Entries 1'!A:D,2,0))</f>
        <v/>
      </c>
      <c r="E293" s="5" t="str">
        <f>IF(C293="","",VLOOKUP($C293,'Entries 1'!A:D,3,0))</f>
        <v/>
      </c>
      <c r="F293" s="26" t="str">
        <f>IF(C293="","",VLOOKUP($C293,'Entries 1'!A:D,4,0))</f>
        <v/>
      </c>
    </row>
    <row r="294" spans="4:6">
      <c r="D294" s="5" t="str">
        <f>IF(C294="","",VLOOKUP($C294,'Entries 1'!A:D,2,0))</f>
        <v/>
      </c>
      <c r="E294" s="5" t="str">
        <f>IF(C294="","",VLOOKUP($C294,'Entries 1'!A:D,3,0))</f>
        <v/>
      </c>
      <c r="F294" s="26" t="str">
        <f>IF(C294="","",VLOOKUP($C294,'Entries 1'!A:D,4,0))</f>
        <v/>
      </c>
    </row>
    <row r="295" spans="4:6">
      <c r="D295" s="5" t="str">
        <f>IF(C295="","",VLOOKUP($C295,'Entries 1'!A:D,2,0))</f>
        <v/>
      </c>
      <c r="E295" s="5" t="str">
        <f>IF(C295="","",VLOOKUP($C295,'Entries 1'!A:D,3,0))</f>
        <v/>
      </c>
      <c r="F295" s="26" t="str">
        <f>IF(C295="","",VLOOKUP($C295,'Entries 1'!A:D,4,0))</f>
        <v/>
      </c>
    </row>
    <row r="296" spans="4:6">
      <c r="D296" s="5" t="str">
        <f>IF(C296="","",VLOOKUP($C296,'Entries 1'!A:D,2,0))</f>
        <v/>
      </c>
      <c r="E296" s="5" t="str">
        <f>IF(C296="","",VLOOKUP($C296,'Entries 1'!A:D,3,0))</f>
        <v/>
      </c>
      <c r="F296" s="26" t="str">
        <f>IF(C296="","",VLOOKUP($C296,'Entries 1'!A:D,4,0))</f>
        <v/>
      </c>
    </row>
    <row r="297" spans="4:6">
      <c r="D297" s="5" t="str">
        <f>IF(C297="","",VLOOKUP($C297,'Entries 1'!A:D,2,0))</f>
        <v/>
      </c>
      <c r="E297" s="5" t="str">
        <f>IF(C297="","",VLOOKUP($C297,'Entries 1'!A:D,3,0))</f>
        <v/>
      </c>
      <c r="F297" s="26" t="str">
        <f>IF(C297="","",VLOOKUP($C297,'Entries 1'!A:D,4,0))</f>
        <v/>
      </c>
    </row>
    <row r="298" spans="4:6">
      <c r="D298" s="5" t="str">
        <f>IF(C298="","",VLOOKUP($C298,'Entries 1'!A:D,2,0))</f>
        <v/>
      </c>
      <c r="E298" s="5" t="str">
        <f>IF(C298="","",VLOOKUP($C298,'Entries 1'!A:D,3,0))</f>
        <v/>
      </c>
      <c r="F298" s="26" t="str">
        <f>IF(C298="","",VLOOKUP($C298,'Entries 1'!A:D,4,0))</f>
        <v/>
      </c>
    </row>
    <row r="299" spans="4:6">
      <c r="D299" s="5" t="str">
        <f>IF(C299="","",VLOOKUP($C299,'Entries 1'!A:D,2,0))</f>
        <v/>
      </c>
      <c r="E299" s="5" t="str">
        <f>IF(C299="","",VLOOKUP($C299,'Entries 1'!A:D,3,0))</f>
        <v/>
      </c>
      <c r="F299" s="26" t="str">
        <f>IF(C299="","",VLOOKUP($C299,'Entries 1'!A:D,4,0))</f>
        <v/>
      </c>
    </row>
    <row r="300" spans="4:6">
      <c r="D300" s="5" t="str">
        <f>IF(C300="","",VLOOKUP($C300,'Entries 1'!A:D,2,0))</f>
        <v/>
      </c>
      <c r="E300" s="5" t="str">
        <f>IF(C300="","",VLOOKUP($C300,'Entries 1'!A:D,3,0))</f>
        <v/>
      </c>
      <c r="F300" s="26" t="str">
        <f>IF(C300="","",VLOOKUP($C300,'Entries 1'!A:D,4,0))</f>
        <v/>
      </c>
    </row>
    <row r="301" spans="4:6">
      <c r="D301" s="5" t="str">
        <f>IF(C301="","",VLOOKUP($C301,'Entries 1'!A:D,2,0))</f>
        <v/>
      </c>
      <c r="E301" s="5" t="str">
        <f>IF(C301="","",VLOOKUP($C301,'Entries 1'!A:D,3,0))</f>
        <v/>
      </c>
      <c r="F301" s="26" t="str">
        <f>IF(C301="","",VLOOKUP($C301,'Entries 1'!A:D,4,0))</f>
        <v/>
      </c>
    </row>
    <row r="302" spans="4:6">
      <c r="D302" s="5" t="str">
        <f>IF(C302="","",VLOOKUP($C302,'Entries 1'!A:D,2,0))</f>
        <v/>
      </c>
      <c r="E302" s="5" t="str">
        <f>IF(C302="","",VLOOKUP($C302,'Entries 1'!A:D,3,0))</f>
        <v/>
      </c>
      <c r="F302" s="26" t="str">
        <f>IF(C302="","",VLOOKUP($C302,'Entries 1'!A:D,4,0))</f>
        <v/>
      </c>
    </row>
    <row r="303" spans="4:6">
      <c r="D303" s="5" t="str">
        <f>IF(C303="","",VLOOKUP($C303,'Entries 1'!A:D,2,0))</f>
        <v/>
      </c>
      <c r="E303" s="5" t="str">
        <f>IF(C303="","",VLOOKUP($C303,'Entries 1'!A:D,3,0))</f>
        <v/>
      </c>
      <c r="F303" s="26" t="str">
        <f>IF(C303="","",VLOOKUP($C303,'Entries 1'!A:D,4,0))</f>
        <v/>
      </c>
    </row>
    <row r="304" spans="4:6">
      <c r="D304" s="5" t="str">
        <f>IF(C304="","",VLOOKUP($C304,'Entries 1'!A:D,2,0))</f>
        <v/>
      </c>
      <c r="E304" s="5" t="str">
        <f>IF(C304="","",VLOOKUP($C304,'Entries 1'!A:D,3,0))</f>
        <v/>
      </c>
      <c r="F304" s="26" t="str">
        <f>IF(C304="","",VLOOKUP($C304,'Entries 1'!A:D,4,0))</f>
        <v/>
      </c>
    </row>
    <row r="305" spans="4:6">
      <c r="D305" s="5" t="str">
        <f>IF(C305="","",VLOOKUP($C305,'Entries 1'!A:D,2,0))</f>
        <v/>
      </c>
      <c r="E305" s="5" t="str">
        <f>IF(C305="","",VLOOKUP($C305,'Entries 1'!A:D,3,0))</f>
        <v/>
      </c>
      <c r="F305" s="26" t="str">
        <f>IF(C305="","",VLOOKUP($C305,'Entries 1'!A:D,4,0))</f>
        <v/>
      </c>
    </row>
    <row r="306" spans="4:6">
      <c r="D306" s="5" t="str">
        <f>IF(C306="","",VLOOKUP($C306,'Entries 1'!A:D,2,0))</f>
        <v/>
      </c>
      <c r="E306" s="5" t="str">
        <f>IF(C306="","",VLOOKUP($C306,'Entries 1'!A:D,3,0))</f>
        <v/>
      </c>
      <c r="F306" s="26" t="str">
        <f>IF(C306="","",VLOOKUP($C306,'Entries 1'!A:D,4,0))</f>
        <v/>
      </c>
    </row>
    <row r="307" spans="4:6">
      <c r="D307" s="5" t="str">
        <f>IF(C307="","",VLOOKUP($C307,'Entries 1'!A:D,2,0))</f>
        <v/>
      </c>
      <c r="E307" s="5" t="str">
        <f>IF(C307="","",VLOOKUP($C307,'Entries 1'!A:D,3,0))</f>
        <v/>
      </c>
      <c r="F307" s="26" t="str">
        <f>IF(C307="","",VLOOKUP($C307,'Entries 1'!A:D,4,0))</f>
        <v/>
      </c>
    </row>
    <row r="308" spans="4:6">
      <c r="D308" s="5" t="str">
        <f>IF(C308="","",VLOOKUP($C308,'Entries 1'!A:D,2,0))</f>
        <v/>
      </c>
      <c r="E308" s="5" t="str">
        <f>IF(C308="","",VLOOKUP($C308,'Entries 1'!A:D,3,0))</f>
        <v/>
      </c>
      <c r="F308" s="26" t="str">
        <f>IF(C308="","",VLOOKUP($C308,'Entries 1'!A:D,4,0))</f>
        <v/>
      </c>
    </row>
    <row r="309" spans="4:6">
      <c r="D309" s="5" t="str">
        <f>IF(C309="","",VLOOKUP($C309,'Entries 1'!A:D,2,0))</f>
        <v/>
      </c>
      <c r="E309" s="5" t="str">
        <f>IF(C309="","",VLOOKUP($C309,'Entries 1'!A:D,3,0))</f>
        <v/>
      </c>
      <c r="F309" s="26" t="str">
        <f>IF(C309="","",VLOOKUP($C309,'Entries 1'!A:D,4,0))</f>
        <v/>
      </c>
    </row>
    <row r="310" spans="4:6">
      <c r="D310" s="5" t="str">
        <f>IF(C310="","",VLOOKUP($C310,'Entries 1'!A:D,2,0))</f>
        <v/>
      </c>
      <c r="E310" s="5" t="str">
        <f>IF(C310="","",VLOOKUP($C310,'Entries 1'!A:D,3,0))</f>
        <v/>
      </c>
      <c r="F310" s="26" t="str">
        <f>IF(C310="","",VLOOKUP($C310,'Entries 1'!A:D,4,0))</f>
        <v/>
      </c>
    </row>
    <row r="311" spans="4:6">
      <c r="D311" s="5" t="str">
        <f>IF(C311="","",VLOOKUP($C311,'Entries 1'!A:D,2,0))</f>
        <v/>
      </c>
      <c r="E311" s="5" t="str">
        <f>IF(C311="","",VLOOKUP($C311,'Entries 1'!A:D,3,0))</f>
        <v/>
      </c>
      <c r="F311" s="26" t="str">
        <f>IF(C311="","",VLOOKUP($C311,'Entries 1'!A:D,4,0))</f>
        <v/>
      </c>
    </row>
    <row r="312" spans="4:6">
      <c r="D312" s="5" t="str">
        <f>IF(C312="","",VLOOKUP($C312,'Entries 1'!A:D,2,0))</f>
        <v/>
      </c>
      <c r="E312" s="5" t="str">
        <f>IF(C312="","",VLOOKUP($C312,'Entries 1'!A:D,3,0))</f>
        <v/>
      </c>
      <c r="F312" s="26" t="str">
        <f>IF(C312="","",VLOOKUP($C312,'Entries 1'!A:D,4,0))</f>
        <v/>
      </c>
    </row>
    <row r="313" spans="4:6">
      <c r="D313" s="5" t="str">
        <f>IF(C313="","",VLOOKUP($C313,'Entries 1'!A:D,2,0))</f>
        <v/>
      </c>
      <c r="E313" s="5" t="str">
        <f>IF(C313="","",VLOOKUP($C313,'Entries 1'!A:D,3,0))</f>
        <v/>
      </c>
      <c r="F313" s="26" t="str">
        <f>IF(C313="","",VLOOKUP($C313,'Entries 1'!A:D,4,0))</f>
        <v/>
      </c>
    </row>
    <row r="314" spans="4:6">
      <c r="D314" s="5" t="str">
        <f>IF(C314="","",VLOOKUP($C314,'Entries 1'!A:D,2,0))</f>
        <v/>
      </c>
      <c r="E314" s="5" t="str">
        <f>IF(C314="","",VLOOKUP($C314,'Entries 1'!A:D,3,0))</f>
        <v/>
      </c>
      <c r="F314" s="26" t="str">
        <f>IF(C314="","",VLOOKUP($C314,'Entries 1'!A:D,4,0))</f>
        <v/>
      </c>
    </row>
    <row r="315" spans="4:6">
      <c r="D315" s="5" t="str">
        <f>IF(C315="","",VLOOKUP($C315,'Entries 1'!A:D,2,0))</f>
        <v/>
      </c>
      <c r="E315" s="5" t="str">
        <f>IF(C315="","",VLOOKUP($C315,'Entries 1'!A:D,3,0))</f>
        <v/>
      </c>
      <c r="F315" s="26" t="str">
        <f>IF(C315="","",VLOOKUP($C315,'Entries 1'!A:D,4,0))</f>
        <v/>
      </c>
    </row>
    <row r="316" spans="4:6">
      <c r="D316" s="5" t="str">
        <f>IF(C316="","",VLOOKUP($C316,'Entries 1'!A:D,2,0))</f>
        <v/>
      </c>
      <c r="E316" s="5" t="str">
        <f>IF(C316="","",VLOOKUP($C316,'Entries 1'!A:D,3,0))</f>
        <v/>
      </c>
      <c r="F316" s="26" t="str">
        <f>IF(C316="","",VLOOKUP($C316,'Entries 1'!A:D,4,0))</f>
        <v/>
      </c>
    </row>
    <row r="317" spans="4:6">
      <c r="D317" s="5" t="str">
        <f>IF(C317="","",VLOOKUP($C317,'Entries 1'!A:D,2,0))</f>
        <v/>
      </c>
      <c r="E317" s="5" t="str">
        <f>IF(C317="","",VLOOKUP($C317,'Entries 1'!A:D,3,0))</f>
        <v/>
      </c>
      <c r="F317" s="26" t="str">
        <f>IF(C317="","",VLOOKUP($C317,'Entries 1'!A:D,4,0))</f>
        <v/>
      </c>
    </row>
    <row r="318" spans="4:6">
      <c r="D318" s="5" t="str">
        <f>IF(C318="","",VLOOKUP($C318,'Entries 1'!A:D,2,0))</f>
        <v/>
      </c>
      <c r="E318" s="5" t="str">
        <f>IF(C318="","",VLOOKUP($C318,'Entries 1'!A:D,3,0))</f>
        <v/>
      </c>
      <c r="F318" s="26" t="str">
        <f>IF(C318="","",VLOOKUP($C318,'Entries 1'!A:D,4,0))</f>
        <v/>
      </c>
    </row>
    <row r="319" spans="4:6">
      <c r="D319" s="5" t="str">
        <f>IF(C319="","",VLOOKUP($C319,'Entries 1'!A:D,2,0))</f>
        <v/>
      </c>
      <c r="E319" s="5" t="str">
        <f>IF(C319="","",VLOOKUP($C319,'Entries 1'!A:D,3,0))</f>
        <v/>
      </c>
      <c r="F319" s="26" t="str">
        <f>IF(C319="","",VLOOKUP($C319,'Entries 1'!A:D,4,0))</f>
        <v/>
      </c>
    </row>
    <row r="320" spans="4:6">
      <c r="D320" s="5" t="str">
        <f>IF(C320="","",VLOOKUP($C320,'Entries 1'!A:D,2,0))</f>
        <v/>
      </c>
      <c r="E320" s="5" t="str">
        <f>IF(C320="","",VLOOKUP($C320,'Entries 1'!A:D,3,0))</f>
        <v/>
      </c>
      <c r="F320" s="26" t="str">
        <f>IF(C320="","",VLOOKUP($C320,'Entries 1'!A:D,4,0))</f>
        <v/>
      </c>
    </row>
    <row r="321" spans="4:6">
      <c r="D321" s="5" t="str">
        <f>IF(C321="","",VLOOKUP($C321,'Entries 1'!A:D,2,0))</f>
        <v/>
      </c>
      <c r="E321" s="5" t="str">
        <f>IF(C321="","",VLOOKUP($C321,'Entries 1'!A:D,3,0))</f>
        <v/>
      </c>
      <c r="F321" s="26" t="str">
        <f>IF(C321="","",VLOOKUP($C321,'Entries 1'!A:D,4,0))</f>
        <v/>
      </c>
    </row>
    <row r="322" spans="4:6">
      <c r="D322" s="5" t="str">
        <f>IF(C322="","",VLOOKUP($C322,'Entries 1'!A:D,2,0))</f>
        <v/>
      </c>
      <c r="E322" s="5" t="str">
        <f>IF(C322="","",VLOOKUP($C322,'Entries 1'!A:D,3,0))</f>
        <v/>
      </c>
      <c r="F322" s="26" t="str">
        <f>IF(C322="","",VLOOKUP($C322,'Entries 1'!A:D,4,0))</f>
        <v/>
      </c>
    </row>
    <row r="323" spans="4:6">
      <c r="D323" s="5" t="str">
        <f>IF(C323="","",VLOOKUP($C323,'Entries 1'!A:D,2,0))</f>
        <v/>
      </c>
      <c r="E323" s="5" t="str">
        <f>IF(C323="","",VLOOKUP($C323,'Entries 1'!A:D,3,0))</f>
        <v/>
      </c>
      <c r="F323" s="26" t="str">
        <f>IF(C323="","",VLOOKUP($C323,'Entries 1'!A:D,4,0))</f>
        <v/>
      </c>
    </row>
    <row r="324" spans="4:6">
      <c r="D324" s="5" t="str">
        <f>IF(C324="","",VLOOKUP($C324,'Entries 1'!A:D,2,0))</f>
        <v/>
      </c>
      <c r="E324" s="5" t="str">
        <f>IF(C324="","",VLOOKUP($C324,'Entries 1'!A:D,3,0))</f>
        <v/>
      </c>
      <c r="F324" s="26" t="str">
        <f>IF(C324="","",VLOOKUP($C324,'Entries 1'!A:D,4,0))</f>
        <v/>
      </c>
    </row>
    <row r="325" spans="4:6">
      <c r="D325" s="5" t="str">
        <f>IF(C325="","",VLOOKUP($C325,'Entries 1'!A:D,2,0))</f>
        <v/>
      </c>
      <c r="E325" s="5" t="str">
        <f>IF(C325="","",VLOOKUP($C325,'Entries 1'!A:D,3,0))</f>
        <v/>
      </c>
      <c r="F325" s="26" t="str">
        <f>IF(C325="","",VLOOKUP($C325,'Entries 1'!A:D,4,0))</f>
        <v/>
      </c>
    </row>
    <row r="326" spans="4:6">
      <c r="D326" s="5" t="str">
        <f>IF(C326="","",VLOOKUP($C326,'Entries 1'!A:D,2,0))</f>
        <v/>
      </c>
      <c r="E326" s="5" t="str">
        <f>IF(C326="","",VLOOKUP($C326,'Entries 1'!A:D,3,0))</f>
        <v/>
      </c>
      <c r="F326" s="26" t="str">
        <f>IF(C326="","",VLOOKUP($C326,'Entries 1'!A:D,4,0))</f>
        <v/>
      </c>
    </row>
    <row r="327" spans="4:6">
      <c r="D327" s="5" t="str">
        <f>IF(C327="","",VLOOKUP($C327,'Entries 1'!A:D,2,0))</f>
        <v/>
      </c>
      <c r="E327" s="5" t="str">
        <f>IF(C327="","",VLOOKUP($C327,'Entries 1'!A:D,3,0))</f>
        <v/>
      </c>
      <c r="F327" s="26" t="str">
        <f>IF(C327="","",VLOOKUP($C327,'Entries 1'!A:D,4,0))</f>
        <v/>
      </c>
    </row>
    <row r="328" spans="4:6">
      <c r="D328" s="5" t="str">
        <f>IF(C328="","",VLOOKUP($C328,'Entries 1'!A:D,2,0))</f>
        <v/>
      </c>
      <c r="E328" s="5" t="str">
        <f>IF(C328="","",VLOOKUP($C328,'Entries 1'!A:D,3,0))</f>
        <v/>
      </c>
      <c r="F328" s="26" t="str">
        <f>IF(C328="","",VLOOKUP($C328,'Entries 1'!A:D,4,0))</f>
        <v/>
      </c>
    </row>
    <row r="329" spans="4:6">
      <c r="D329" s="5" t="str">
        <f>IF(C329="","",VLOOKUP($C329,'Entries 1'!A:D,2,0))</f>
        <v/>
      </c>
      <c r="E329" s="5" t="str">
        <f>IF(C329="","",VLOOKUP($C329,'Entries 1'!A:D,3,0))</f>
        <v/>
      </c>
      <c r="F329" s="26" t="str">
        <f>IF(C329="","",VLOOKUP($C329,'Entries 1'!A:D,4,0))</f>
        <v/>
      </c>
    </row>
    <row r="330" spans="4:6">
      <c r="D330" s="5" t="str">
        <f>IF(C330="","",VLOOKUP($C330,'Entries 1'!A:D,2,0))</f>
        <v/>
      </c>
      <c r="E330" s="5" t="str">
        <f>IF(C330="","",VLOOKUP($C330,'Entries 1'!A:D,3,0))</f>
        <v/>
      </c>
      <c r="F330" s="26" t="str">
        <f>IF(C330="","",VLOOKUP($C330,'Entries 1'!A:D,4,0))</f>
        <v/>
      </c>
    </row>
    <row r="331" spans="4:6">
      <c r="D331" s="5" t="str">
        <f>IF(C331="","",VLOOKUP($C331,'Entries 1'!A:D,2,0))</f>
        <v/>
      </c>
      <c r="E331" s="5" t="str">
        <f>IF(C331="","",VLOOKUP($C331,'Entries 1'!A:D,3,0))</f>
        <v/>
      </c>
      <c r="F331" s="26" t="str">
        <f>IF(C331="","",VLOOKUP($C331,'Entries 1'!A:D,4,0))</f>
        <v/>
      </c>
    </row>
    <row r="332" spans="4:6">
      <c r="D332" s="5" t="str">
        <f>IF(C332="","",VLOOKUP($C332,'Entries 1'!A:D,2,0))</f>
        <v/>
      </c>
      <c r="E332" s="5" t="str">
        <f>IF(C332="","",VLOOKUP($C332,'Entries 1'!A:D,3,0))</f>
        <v/>
      </c>
      <c r="F332" s="26" t="str">
        <f>IF(C332="","",VLOOKUP($C332,'Entries 1'!A:D,4,0))</f>
        <v/>
      </c>
    </row>
    <row r="333" spans="4:6">
      <c r="D333" s="5" t="str">
        <f>IF(C333="","",VLOOKUP($C333,'Entries 1'!A:D,2,0))</f>
        <v/>
      </c>
      <c r="E333" s="5" t="str">
        <f>IF(C333="","",VLOOKUP($C333,'Entries 1'!A:D,3,0))</f>
        <v/>
      </c>
      <c r="F333" s="26" t="str">
        <f>IF(C333="","",VLOOKUP($C333,'Entries 1'!A:D,4,0))</f>
        <v/>
      </c>
    </row>
    <row r="334" spans="4:6">
      <c r="D334" s="5" t="str">
        <f>IF(C334="","",VLOOKUP($C334,'Entries 1'!A:D,2,0))</f>
        <v/>
      </c>
      <c r="E334" s="5" t="str">
        <f>IF(C334="","",VLOOKUP($C334,'Entries 1'!A:D,3,0))</f>
        <v/>
      </c>
      <c r="F334" s="26" t="str">
        <f>IF(C334="","",VLOOKUP($C334,'Entries 1'!A:D,4,0))</f>
        <v/>
      </c>
    </row>
    <row r="335" spans="4:6">
      <c r="D335" s="5" t="str">
        <f>IF(C335="","",VLOOKUP($C335,'Entries 1'!A:D,2,0))</f>
        <v/>
      </c>
      <c r="E335" s="5" t="str">
        <f>IF(C335="","",VLOOKUP($C335,'Entries 1'!A:D,3,0))</f>
        <v/>
      </c>
      <c r="F335" s="26" t="str">
        <f>IF(C335="","",VLOOKUP($C335,'Entries 1'!A:D,4,0))</f>
        <v/>
      </c>
    </row>
    <row r="336" spans="4:6">
      <c r="D336" s="5" t="str">
        <f>IF(C336="","",VLOOKUP($C336,'Entries 1'!A:D,2,0))</f>
        <v/>
      </c>
      <c r="E336" s="5" t="str">
        <f>IF(C336="","",VLOOKUP($C336,'Entries 1'!A:D,3,0))</f>
        <v/>
      </c>
      <c r="F336" s="26" t="str">
        <f>IF(C336="","",VLOOKUP($C336,'Entries 1'!A:D,4,0))</f>
        <v/>
      </c>
    </row>
    <row r="337" spans="4:6">
      <c r="D337" s="5" t="str">
        <f>IF(C337="","",VLOOKUP($C337,'Entries 1'!A:D,2,0))</f>
        <v/>
      </c>
      <c r="E337" s="5" t="str">
        <f>IF(C337="","",VLOOKUP($C337,'Entries 1'!A:D,3,0))</f>
        <v/>
      </c>
      <c r="F337" s="26" t="str">
        <f>IF(C337="","",VLOOKUP($C337,'Entries 1'!A:D,4,0))</f>
        <v/>
      </c>
    </row>
    <row r="338" spans="4:6">
      <c r="D338" s="5" t="str">
        <f>IF(C338="","",VLOOKUP($C338,'Entries 1'!A:D,2,0))</f>
        <v/>
      </c>
      <c r="E338" s="5" t="str">
        <f>IF(C338="","",VLOOKUP($C338,'Entries 1'!A:D,3,0))</f>
        <v/>
      </c>
      <c r="F338" s="26" t="str">
        <f>IF(C338="","",VLOOKUP($C338,'Entries 1'!A:D,4,0))</f>
        <v/>
      </c>
    </row>
    <row r="339" spans="4:6">
      <c r="D339" s="5" t="str">
        <f>IF(C339="","",VLOOKUP($C339,'Entries 1'!A:D,2,0))</f>
        <v/>
      </c>
      <c r="E339" s="5" t="str">
        <f>IF(C339="","",VLOOKUP($C339,'Entries 1'!A:D,3,0))</f>
        <v/>
      </c>
      <c r="F339" s="26" t="str">
        <f>IF(C339="","",VLOOKUP($C339,'Entries 1'!A:D,4,0))</f>
        <v/>
      </c>
    </row>
    <row r="340" spans="4:6">
      <c r="D340" s="5" t="str">
        <f>IF(C340="","",VLOOKUP($C340,'Entries 1'!A:D,2,0))</f>
        <v/>
      </c>
      <c r="E340" s="5" t="str">
        <f>IF(C340="","",VLOOKUP($C340,'Entries 1'!A:D,3,0))</f>
        <v/>
      </c>
      <c r="F340" s="26" t="str">
        <f>IF(C340="","",VLOOKUP($C340,'Entries 1'!A:D,4,0))</f>
        <v/>
      </c>
    </row>
    <row r="341" spans="4:6">
      <c r="D341" s="5" t="str">
        <f>IF(C341="","",VLOOKUP($C341,'Entries 1'!A:D,2,0))</f>
        <v/>
      </c>
      <c r="E341" s="5" t="str">
        <f>IF(C341="","",VLOOKUP($C341,'Entries 1'!A:D,3,0))</f>
        <v/>
      </c>
      <c r="F341" s="26" t="str">
        <f>IF(C341="","",VLOOKUP($C341,'Entries 1'!A:D,4,0))</f>
        <v/>
      </c>
    </row>
    <row r="342" spans="4:6">
      <c r="D342" s="5" t="str">
        <f>IF(C342="","",VLOOKUP($C342,'Entries 1'!A:D,2,0))</f>
        <v/>
      </c>
      <c r="E342" s="5" t="str">
        <f>IF(C342="","",VLOOKUP($C342,'Entries 1'!A:D,3,0))</f>
        <v/>
      </c>
      <c r="F342" s="26" t="str">
        <f>IF(C342="","",VLOOKUP($C342,'Entries 1'!A:D,4,0))</f>
        <v/>
      </c>
    </row>
    <row r="343" spans="4:6">
      <c r="D343" s="5" t="str">
        <f>IF(C343="","",VLOOKUP($C343,'Entries 1'!A:D,2,0))</f>
        <v/>
      </c>
      <c r="E343" s="5" t="str">
        <f>IF(C343="","",VLOOKUP($C343,'Entries 1'!A:D,3,0))</f>
        <v/>
      </c>
      <c r="F343" s="26" t="str">
        <f>IF(C343="","",VLOOKUP($C343,'Entries 1'!A:D,4,0))</f>
        <v/>
      </c>
    </row>
    <row r="344" spans="4:6">
      <c r="D344" s="5" t="str">
        <f>IF(C344="","",VLOOKUP($C344,'Entries 1'!A:D,2,0))</f>
        <v/>
      </c>
      <c r="E344" s="5" t="str">
        <f>IF(C344="","",VLOOKUP($C344,'Entries 1'!A:D,3,0))</f>
        <v/>
      </c>
      <c r="F344" s="26" t="str">
        <f>IF(C344="","",VLOOKUP($C344,'Entries 1'!A:D,4,0))</f>
        <v/>
      </c>
    </row>
    <row r="345" spans="4:6">
      <c r="D345" s="5" t="str">
        <f>IF(C345="","",VLOOKUP($C345,'Entries 1'!A:D,2,0))</f>
        <v/>
      </c>
      <c r="E345" s="5" t="str">
        <f>IF(C345="","",VLOOKUP($C345,'Entries 1'!A:D,3,0))</f>
        <v/>
      </c>
      <c r="F345" s="26" t="str">
        <f>IF(C345="","",VLOOKUP($C345,'Entries 1'!A:D,4,0))</f>
        <v/>
      </c>
    </row>
    <row r="346" spans="4:6">
      <c r="D346" s="5" t="str">
        <f>IF(C346="","",VLOOKUP($C346,'Entries 1'!A:D,2,0))</f>
        <v/>
      </c>
      <c r="E346" s="5" t="str">
        <f>IF(C346="","",VLOOKUP($C346,'Entries 1'!A:D,3,0))</f>
        <v/>
      </c>
      <c r="F346" s="26" t="str">
        <f>IF(C346="","",VLOOKUP($C346,'Entries 1'!A:D,4,0))</f>
        <v/>
      </c>
    </row>
    <row r="347" spans="4:6">
      <c r="D347" s="5" t="str">
        <f>IF(C347="","",VLOOKUP($C347,'Entries 1'!A:D,2,0))</f>
        <v/>
      </c>
      <c r="E347" s="5" t="str">
        <f>IF(C347="","",VLOOKUP($C347,'Entries 1'!A:D,3,0))</f>
        <v/>
      </c>
      <c r="F347" s="26" t="str">
        <f>IF(C347="","",VLOOKUP($C347,'Entries 1'!A:D,4,0))</f>
        <v/>
      </c>
    </row>
    <row r="348" spans="4:6">
      <c r="D348" s="5" t="str">
        <f>IF(C348="","",VLOOKUP($C348,'Entries 1'!A:D,2,0))</f>
        <v/>
      </c>
      <c r="E348" s="5" t="str">
        <f>IF(C348="","",VLOOKUP($C348,'Entries 1'!A:D,3,0))</f>
        <v/>
      </c>
      <c r="F348" s="26" t="str">
        <f>IF(C348="","",VLOOKUP($C348,'Entries 1'!A:D,4,0))</f>
        <v/>
      </c>
    </row>
    <row r="349" spans="4:6">
      <c r="D349" s="5" t="str">
        <f>IF(C349="","",VLOOKUP($C349,'Entries 1'!A:D,2,0))</f>
        <v/>
      </c>
      <c r="E349" s="5" t="str">
        <f>IF(C349="","",VLOOKUP($C349,'Entries 1'!A:D,3,0))</f>
        <v/>
      </c>
      <c r="F349" s="26" t="str">
        <f>IF(C349="","",VLOOKUP($C349,'Entries 1'!A:D,4,0))</f>
        <v/>
      </c>
    </row>
    <row r="350" spans="4:6">
      <c r="D350" s="5" t="str">
        <f>IF(C350="","",VLOOKUP($C350,'Entries 1'!A:D,2,0))</f>
        <v/>
      </c>
      <c r="E350" s="5" t="str">
        <f>IF(C350="","",VLOOKUP($C350,'Entries 1'!A:D,3,0))</f>
        <v/>
      </c>
      <c r="F350" s="26" t="str">
        <f>IF(C350="","",VLOOKUP($C350,'Entries 1'!A:D,4,0))</f>
        <v/>
      </c>
    </row>
    <row r="351" spans="4:6">
      <c r="D351" s="5" t="str">
        <f>IF(C351="","",VLOOKUP($C351,'Entries 1'!A:D,2,0))</f>
        <v/>
      </c>
      <c r="E351" s="5" t="str">
        <f>IF(C351="","",VLOOKUP($C351,'Entries 1'!A:D,3,0))</f>
        <v/>
      </c>
      <c r="F351" s="26" t="str">
        <f>IF(C351="","",VLOOKUP($C351,'Entries 1'!A:D,4,0))</f>
        <v/>
      </c>
    </row>
    <row r="352" spans="4:6">
      <c r="D352" s="5" t="str">
        <f>IF(C352="","",VLOOKUP($C352,'Entries 1'!A:D,2,0))</f>
        <v/>
      </c>
      <c r="E352" s="5" t="str">
        <f>IF(C352="","",VLOOKUP($C352,'Entries 1'!A:D,3,0))</f>
        <v/>
      </c>
      <c r="F352" s="26" t="str">
        <f>IF(C352="","",VLOOKUP($C352,'Entries 1'!A:D,4,0))</f>
        <v/>
      </c>
    </row>
  </sheetData>
  <autoFilter ref="A1:J351"/>
  <sortState ref="I4:R10">
    <sortCondition ref="P4:P10"/>
  </sortState>
  <mergeCells count="1">
    <mergeCell ref="J2:O2"/>
  </mergeCells>
  <conditionalFormatting sqref="D1:D54 D56:D1048576">
    <cfRule type="duplicateValues" dxfId="5" priority="2"/>
  </conditionalFormatting>
  <conditionalFormatting sqref="D55">
    <cfRule type="duplicateValues" dxfId="4" priority="1"/>
  </conditionalFormatting>
  <pageMargins left="0" right="0" top="0" bottom="0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3"/>
  <sheetViews>
    <sheetView workbookViewId="0">
      <pane ySplit="1" topLeftCell="A122" activePane="bottomLeft" state="frozen"/>
      <selection activeCell="H14" sqref="H14"/>
      <selection pane="bottomLeft" activeCell="E146" sqref="E146"/>
    </sheetView>
  </sheetViews>
  <sheetFormatPr defaultColWidth="8.85546875" defaultRowHeight="15"/>
  <cols>
    <col min="1" max="1" width="8.85546875" style="12"/>
    <col min="2" max="2" width="23.140625" customWidth="1"/>
    <col min="3" max="3" width="21.42578125" customWidth="1"/>
    <col min="4" max="4" width="5.42578125" bestFit="1" customWidth="1"/>
    <col min="6" max="6" width="24.28515625" style="89" customWidth="1"/>
  </cols>
  <sheetData>
    <row r="1" spans="1:6">
      <c r="A1" s="47" t="s">
        <v>0</v>
      </c>
      <c r="B1" s="2" t="s">
        <v>1</v>
      </c>
      <c r="C1" s="2" t="s">
        <v>6</v>
      </c>
      <c r="D1" s="2" t="s">
        <v>5</v>
      </c>
      <c r="F1" s="97" t="s">
        <v>567</v>
      </c>
    </row>
    <row r="2" spans="1:6" s="11" customFormat="1" ht="19.5" customHeight="1">
      <c r="A2" s="14">
        <v>1</v>
      </c>
      <c r="B2" s="73" t="s">
        <v>118</v>
      </c>
      <c r="C2" s="11" t="s">
        <v>18</v>
      </c>
      <c r="D2" s="11" t="s">
        <v>23</v>
      </c>
      <c r="F2" s="88" t="e">
        <f>VLOOKUP($A2,'Junior Girls'!$C$2:$E$136,2,FALSE)</f>
        <v>#N/A</v>
      </c>
    </row>
    <row r="3" spans="1:6" s="11" customFormat="1">
      <c r="A3" s="14">
        <v>2</v>
      </c>
      <c r="B3" s="73" t="s">
        <v>119</v>
      </c>
      <c r="C3" s="11" t="s">
        <v>18</v>
      </c>
      <c r="D3" s="11" t="s">
        <v>23</v>
      </c>
      <c r="F3" s="88" t="e">
        <f>VLOOKUP($A3,'Junior Girls'!$C$2:$E$136,2,FALSE)</f>
        <v>#N/A</v>
      </c>
    </row>
    <row r="4" spans="1:6">
      <c r="A4" s="12">
        <v>3</v>
      </c>
      <c r="B4" s="46" t="s">
        <v>120</v>
      </c>
      <c r="C4" t="s">
        <v>18</v>
      </c>
      <c r="D4" t="s">
        <v>23</v>
      </c>
      <c r="F4" s="89" t="str">
        <f>VLOOKUP($A4,'Junior Girls'!$C$2:$E$136,2,FALSE)</f>
        <v>Emily Bevan</v>
      </c>
    </row>
    <row r="5" spans="1:6">
      <c r="A5" s="12">
        <v>4</v>
      </c>
      <c r="B5" s="46" t="s">
        <v>121</v>
      </c>
      <c r="C5" t="s">
        <v>18</v>
      </c>
      <c r="D5" t="s">
        <v>23</v>
      </c>
      <c r="F5" s="89" t="str">
        <f>VLOOKUP($A5,'Junior Girls'!$C$2:$E$136,2,FALSE)</f>
        <v>Faye Conboy</v>
      </c>
    </row>
    <row r="6" spans="1:6">
      <c r="A6" s="12">
        <v>5</v>
      </c>
      <c r="B6" s="46" t="s">
        <v>122</v>
      </c>
      <c r="C6" t="s">
        <v>18</v>
      </c>
      <c r="D6" t="s">
        <v>23</v>
      </c>
      <c r="F6" s="89" t="str">
        <f>VLOOKUP($A6,'Junior Girls'!$C$2:$E$136,2,FALSE)</f>
        <v>Grace Rose</v>
      </c>
    </row>
    <row r="7" spans="1:6" s="11" customFormat="1">
      <c r="A7" s="14">
        <v>6</v>
      </c>
      <c r="B7" s="73" t="s">
        <v>123</v>
      </c>
      <c r="C7" s="11" t="s">
        <v>18</v>
      </c>
      <c r="D7" s="11" t="s">
        <v>23</v>
      </c>
      <c r="F7" s="88" t="e">
        <f>VLOOKUP($A7,'Junior Girls'!$C$2:$E$136,2,FALSE)</f>
        <v>#N/A</v>
      </c>
    </row>
    <row r="8" spans="1:6">
      <c r="A8" s="12">
        <v>7</v>
      </c>
      <c r="B8" s="46" t="s">
        <v>124</v>
      </c>
      <c r="C8" t="s">
        <v>18</v>
      </c>
      <c r="D8" t="s">
        <v>23</v>
      </c>
      <c r="F8" s="89" t="str">
        <f>VLOOKUP($A8,'Junior Girls'!$C$2:$E$136,2,FALSE)</f>
        <v>Libby Greeney</v>
      </c>
    </row>
    <row r="9" spans="1:6" s="11" customFormat="1">
      <c r="A9" s="14">
        <v>8</v>
      </c>
      <c r="B9" s="73" t="s">
        <v>125</v>
      </c>
      <c r="C9" s="11" t="s">
        <v>18</v>
      </c>
      <c r="D9" s="11" t="s">
        <v>23</v>
      </c>
      <c r="F9" s="88" t="e">
        <f>VLOOKUP($A9,'Junior Girls'!$C$2:$E$136,2,FALSE)</f>
        <v>#N/A</v>
      </c>
    </row>
    <row r="10" spans="1:6">
      <c r="A10" s="12">
        <v>9</v>
      </c>
      <c r="B10" s="46" t="s">
        <v>126</v>
      </c>
      <c r="C10" t="s">
        <v>18</v>
      </c>
      <c r="D10" t="s">
        <v>23</v>
      </c>
      <c r="F10" s="89" t="str">
        <f>VLOOKUP($A10,'Junior Girls'!$C$2:$E$136,2,FALSE)</f>
        <v>Ruby Spencer</v>
      </c>
    </row>
    <row r="11" spans="1:6">
      <c r="A11" s="12">
        <v>10</v>
      </c>
      <c r="B11" s="46" t="s">
        <v>127</v>
      </c>
      <c r="C11" t="s">
        <v>18</v>
      </c>
      <c r="D11" t="s">
        <v>23</v>
      </c>
      <c r="F11" s="89" t="str">
        <f>VLOOKUP($A11,'Junior Girls'!$C$2:$E$136,2,FALSE)</f>
        <v>Sophie Grainger</v>
      </c>
    </row>
    <row r="12" spans="1:6">
      <c r="A12" s="12">
        <v>11</v>
      </c>
      <c r="B12" s="46" t="s">
        <v>128</v>
      </c>
      <c r="C12" t="s">
        <v>18</v>
      </c>
      <c r="D12" t="s">
        <v>23</v>
      </c>
      <c r="F12" s="89" t="str">
        <f>VLOOKUP($A12,'Junior Girls'!$C$2:$E$136,2,FALSE)</f>
        <v>Thea Smith</v>
      </c>
    </row>
    <row r="13" spans="1:6">
      <c r="A13" s="12">
        <v>12</v>
      </c>
      <c r="B13" s="46" t="s">
        <v>558</v>
      </c>
      <c r="C13" t="s">
        <v>18</v>
      </c>
      <c r="D13" t="s">
        <v>23</v>
      </c>
      <c r="F13" s="89" t="str">
        <f>VLOOKUP($A13,'Junior Girls'!$C$2:$E$136,2,FALSE)</f>
        <v>Jodie Bemand</v>
      </c>
    </row>
    <row r="14" spans="1:6">
      <c r="A14" s="12">
        <v>13</v>
      </c>
      <c r="B14" s="46" t="s">
        <v>557</v>
      </c>
      <c r="C14" t="s">
        <v>18</v>
      </c>
      <c r="D14" t="s">
        <v>23</v>
      </c>
      <c r="F14" s="89" t="str">
        <f>VLOOKUP($A14,'Junior Girls'!$C$2:$E$136,2,FALSE)</f>
        <v>Isobel Ashcroft</v>
      </c>
    </row>
    <row r="15" spans="1:6">
      <c r="A15" s="12">
        <v>14</v>
      </c>
      <c r="C15" t="s">
        <v>18</v>
      </c>
      <c r="D15" t="s">
        <v>23</v>
      </c>
    </row>
    <row r="16" spans="1:6">
      <c r="A16" s="12">
        <v>15</v>
      </c>
      <c r="C16" t="s">
        <v>18</v>
      </c>
      <c r="D16" t="s">
        <v>23</v>
      </c>
    </row>
    <row r="17" spans="1:6">
      <c r="A17" s="12">
        <v>16</v>
      </c>
      <c r="C17" t="s">
        <v>18</v>
      </c>
      <c r="D17" t="s">
        <v>23</v>
      </c>
    </row>
    <row r="18" spans="1:6">
      <c r="A18" s="12">
        <v>17</v>
      </c>
      <c r="C18" t="s">
        <v>18</v>
      </c>
      <c r="D18" t="s">
        <v>23</v>
      </c>
    </row>
    <row r="19" spans="1:6">
      <c r="A19" s="12">
        <v>18</v>
      </c>
      <c r="C19" t="s">
        <v>18</v>
      </c>
      <c r="D19" t="s">
        <v>23</v>
      </c>
    </row>
    <row r="20" spans="1:6">
      <c r="A20" s="12">
        <v>19</v>
      </c>
      <c r="C20" t="s">
        <v>18</v>
      </c>
      <c r="D20" t="s">
        <v>23</v>
      </c>
    </row>
    <row r="21" spans="1:6">
      <c r="A21" s="12">
        <v>20</v>
      </c>
      <c r="B21" s="50" t="s">
        <v>129</v>
      </c>
      <c r="C21" t="s">
        <v>28</v>
      </c>
      <c r="D21" t="s">
        <v>23</v>
      </c>
      <c r="F21" s="89" t="str">
        <f>VLOOKUP($A21,'Junior Girls'!$C$2:$E$136,2,FALSE)</f>
        <v>Emily Swarbrick</v>
      </c>
    </row>
    <row r="22" spans="1:6">
      <c r="A22" s="12">
        <v>21</v>
      </c>
      <c r="B22" s="50" t="s">
        <v>130</v>
      </c>
      <c r="C22" t="s">
        <v>28</v>
      </c>
      <c r="D22" t="s">
        <v>23</v>
      </c>
      <c r="F22" s="89" t="str">
        <f>VLOOKUP($A22,'Junior Girls'!$C$2:$E$136,2,FALSE)</f>
        <v>Martha Richards</v>
      </c>
    </row>
    <row r="23" spans="1:6" s="11" customFormat="1">
      <c r="A23" s="14">
        <v>22</v>
      </c>
      <c r="B23" s="73" t="s">
        <v>131</v>
      </c>
      <c r="C23" s="11" t="s">
        <v>28</v>
      </c>
      <c r="D23" s="11" t="s">
        <v>23</v>
      </c>
      <c r="F23" s="88" t="e">
        <f>VLOOKUP($A23,'Junior Girls'!$C$2:$E$136,2,FALSE)</f>
        <v>#N/A</v>
      </c>
    </row>
    <row r="24" spans="1:6" s="11" customFormat="1">
      <c r="A24" s="14">
        <v>23</v>
      </c>
      <c r="B24" s="73" t="s">
        <v>132</v>
      </c>
      <c r="C24" s="11" t="s">
        <v>28</v>
      </c>
      <c r="D24" s="11" t="s">
        <v>23</v>
      </c>
      <c r="F24" s="88" t="e">
        <f>VLOOKUP($A24,'Junior Girls'!$C$2:$E$136,2,FALSE)</f>
        <v>#N/A</v>
      </c>
    </row>
    <row r="25" spans="1:6">
      <c r="A25" s="12">
        <v>24</v>
      </c>
      <c r="B25" s="50" t="s">
        <v>133</v>
      </c>
      <c r="C25" t="s">
        <v>28</v>
      </c>
      <c r="D25" t="s">
        <v>23</v>
      </c>
    </row>
    <row r="26" spans="1:6">
      <c r="A26" s="12">
        <v>25</v>
      </c>
      <c r="B26" s="50"/>
      <c r="C26" t="s">
        <v>28</v>
      </c>
      <c r="D26" t="s">
        <v>23</v>
      </c>
    </row>
    <row r="27" spans="1:6">
      <c r="A27" s="12">
        <v>26</v>
      </c>
      <c r="B27" s="50"/>
      <c r="C27" t="s">
        <v>28</v>
      </c>
      <c r="D27" t="s">
        <v>23</v>
      </c>
    </row>
    <row r="28" spans="1:6">
      <c r="A28" s="12">
        <v>27</v>
      </c>
      <c r="B28" s="50"/>
      <c r="C28" t="s">
        <v>28</v>
      </c>
      <c r="D28" t="s">
        <v>23</v>
      </c>
    </row>
    <row r="29" spans="1:6">
      <c r="A29" s="12">
        <v>28</v>
      </c>
      <c r="B29" s="50" t="s">
        <v>134</v>
      </c>
      <c r="C29" t="s">
        <v>28</v>
      </c>
      <c r="D29" t="s">
        <v>23</v>
      </c>
      <c r="F29" s="89" t="str">
        <f>VLOOKUP($A29,'Junior Girls'!$C$2:$E$136,2,FALSE)</f>
        <v>Gemma Odowd</v>
      </c>
    </row>
    <row r="30" spans="1:6">
      <c r="A30" s="12">
        <v>29</v>
      </c>
      <c r="B30" s="50"/>
      <c r="C30" t="s">
        <v>28</v>
      </c>
      <c r="D30" t="s">
        <v>23</v>
      </c>
    </row>
    <row r="31" spans="1:6">
      <c r="A31" s="12">
        <v>30</v>
      </c>
      <c r="B31" s="50" t="s">
        <v>198</v>
      </c>
      <c r="C31" t="s">
        <v>28</v>
      </c>
      <c r="D31" t="s">
        <v>23</v>
      </c>
      <c r="F31" s="89" t="str">
        <f>VLOOKUP($A31,'Junior Girls'!$C$2:$E$136,2,FALSE)</f>
        <v>Katie Russel</v>
      </c>
    </row>
    <row r="32" spans="1:6">
      <c r="A32" s="12">
        <v>31</v>
      </c>
      <c r="C32" t="s">
        <v>28</v>
      </c>
      <c r="D32" t="s">
        <v>23</v>
      </c>
    </row>
    <row r="33" spans="1:6">
      <c r="A33" s="12">
        <v>32</v>
      </c>
      <c r="C33" t="s">
        <v>28</v>
      </c>
      <c r="D33" t="s">
        <v>23</v>
      </c>
    </row>
    <row r="34" spans="1:6">
      <c r="A34" s="12">
        <v>33</v>
      </c>
      <c r="C34" t="s">
        <v>28</v>
      </c>
      <c r="D34" t="s">
        <v>23</v>
      </c>
    </row>
    <row r="35" spans="1:6">
      <c r="A35" s="12">
        <v>34</v>
      </c>
      <c r="C35" t="s">
        <v>28</v>
      </c>
      <c r="D35" t="s">
        <v>23</v>
      </c>
    </row>
    <row r="36" spans="1:6">
      <c r="A36" s="12">
        <v>35</v>
      </c>
      <c r="C36" t="s">
        <v>28</v>
      </c>
      <c r="D36" t="s">
        <v>23</v>
      </c>
    </row>
    <row r="37" spans="1:6">
      <c r="A37" s="12">
        <v>36</v>
      </c>
      <c r="C37" t="s">
        <v>28</v>
      </c>
      <c r="D37" t="s">
        <v>23</v>
      </c>
    </row>
    <row r="38" spans="1:6">
      <c r="A38" s="12">
        <v>37</v>
      </c>
      <c r="C38" t="s">
        <v>28</v>
      </c>
      <c r="D38" t="s">
        <v>23</v>
      </c>
    </row>
    <row r="39" spans="1:6">
      <c r="A39" s="12">
        <v>38</v>
      </c>
      <c r="C39" t="s">
        <v>28</v>
      </c>
      <c r="D39" t="s">
        <v>23</v>
      </c>
    </row>
    <row r="40" spans="1:6">
      <c r="A40" s="12">
        <v>39</v>
      </c>
      <c r="C40" t="s">
        <v>28</v>
      </c>
      <c r="D40" t="s">
        <v>23</v>
      </c>
    </row>
    <row r="41" spans="1:6">
      <c r="A41" s="12">
        <v>40</v>
      </c>
      <c r="B41" s="46" t="s">
        <v>446</v>
      </c>
      <c r="C41" t="s">
        <v>19</v>
      </c>
      <c r="D41" t="s">
        <v>23</v>
      </c>
      <c r="F41" s="89" t="str">
        <f>VLOOKUP($A41,'Junior Girls'!$C$2:$E$136,2,FALSE)</f>
        <v>Mia Wyatt</v>
      </c>
    </row>
    <row r="42" spans="1:6">
      <c r="A42" s="12">
        <v>41</v>
      </c>
      <c r="B42" s="46" t="s">
        <v>447</v>
      </c>
      <c r="C42" t="s">
        <v>19</v>
      </c>
      <c r="D42" t="s">
        <v>23</v>
      </c>
      <c r="F42" s="89" t="str">
        <f>VLOOKUP($A42,'Junior Girls'!$C$2:$E$136,2,FALSE)</f>
        <v>Anna Rothera</v>
      </c>
    </row>
    <row r="43" spans="1:6">
      <c r="A43" s="12">
        <v>42</v>
      </c>
      <c r="B43" s="46" t="s">
        <v>448</v>
      </c>
      <c r="C43" t="s">
        <v>19</v>
      </c>
      <c r="D43" t="s">
        <v>23</v>
      </c>
      <c r="F43" s="89" t="str">
        <f>VLOOKUP($A43,'Junior Girls'!$C$2:$E$136,2,FALSE)</f>
        <v>Cerys Daniels</v>
      </c>
    </row>
    <row r="44" spans="1:6">
      <c r="A44" s="12">
        <v>43</v>
      </c>
      <c r="B44" s="46" t="s">
        <v>449</v>
      </c>
      <c r="C44" t="s">
        <v>19</v>
      </c>
      <c r="D44" t="s">
        <v>23</v>
      </c>
      <c r="F44" s="89" t="str">
        <f>VLOOKUP($A44,'Junior Girls'!$C$2:$E$136,2,FALSE)</f>
        <v>Phoebe Gilks</v>
      </c>
    </row>
    <row r="45" spans="1:6">
      <c r="A45" s="12">
        <v>44</v>
      </c>
      <c r="B45" s="46" t="s">
        <v>450</v>
      </c>
      <c r="C45" t="s">
        <v>19</v>
      </c>
      <c r="D45" t="s">
        <v>23</v>
      </c>
      <c r="F45" s="89" t="str">
        <f>VLOOKUP($A45,'Junior Girls'!$C$2:$E$136,2,FALSE)</f>
        <v>Lucy Humphreys</v>
      </c>
    </row>
    <row r="46" spans="1:6">
      <c r="A46" s="12">
        <v>45</v>
      </c>
      <c r="B46" s="46" t="s">
        <v>451</v>
      </c>
      <c r="C46" t="s">
        <v>19</v>
      </c>
      <c r="D46" t="s">
        <v>23</v>
      </c>
      <c r="F46" s="89" t="str">
        <f>VLOOKUP($A46,'Junior Girls'!$C$2:$E$136,2,FALSE)</f>
        <v>Charlotte Broadhurst</v>
      </c>
    </row>
    <row r="47" spans="1:6">
      <c r="A47" s="12">
        <v>46</v>
      </c>
      <c r="B47" s="46" t="s">
        <v>452</v>
      </c>
      <c r="C47" t="s">
        <v>19</v>
      </c>
      <c r="D47" t="s">
        <v>23</v>
      </c>
      <c r="F47" s="89" t="str">
        <f>VLOOKUP($A47,'Junior Girls'!$C$2:$E$136,2,FALSE)</f>
        <v>Charlotte Gilbody</v>
      </c>
    </row>
    <row r="48" spans="1:6">
      <c r="A48" s="12">
        <v>47</v>
      </c>
      <c r="B48" s="46" t="s">
        <v>453</v>
      </c>
      <c r="C48" t="s">
        <v>19</v>
      </c>
      <c r="D48" t="s">
        <v>23</v>
      </c>
      <c r="F48" s="89" t="str">
        <f>VLOOKUP($A48,'Junior Girls'!$C$2:$E$136,2,FALSE)</f>
        <v>Holly Bingham</v>
      </c>
    </row>
    <row r="49" spans="1:6">
      <c r="A49" s="12">
        <v>48</v>
      </c>
      <c r="B49" s="46" t="s">
        <v>454</v>
      </c>
      <c r="C49" t="s">
        <v>19</v>
      </c>
      <c r="D49" t="s">
        <v>23</v>
      </c>
      <c r="F49" s="89" t="str">
        <f>VLOOKUP($A49,'Junior Girls'!$C$2:$E$136,2,FALSE)</f>
        <v>Abi Cottam</v>
      </c>
    </row>
    <row r="50" spans="1:6">
      <c r="A50" s="12">
        <v>49</v>
      </c>
      <c r="B50" s="46" t="s">
        <v>455</v>
      </c>
      <c r="C50" t="s">
        <v>19</v>
      </c>
      <c r="D50" t="s">
        <v>23</v>
      </c>
      <c r="F50" s="89" t="str">
        <f>VLOOKUP($A50,'Junior Girls'!$C$2:$E$136,2,FALSE)</f>
        <v>Megan Davies</v>
      </c>
    </row>
    <row r="51" spans="1:6">
      <c r="A51" s="12">
        <v>50</v>
      </c>
      <c r="B51" s="46" t="s">
        <v>456</v>
      </c>
      <c r="C51" t="s">
        <v>19</v>
      </c>
      <c r="D51" t="s">
        <v>23</v>
      </c>
      <c r="F51" s="89" t="str">
        <f>VLOOKUP($A51,'Junior Girls'!$C$2:$E$136,2,FALSE)</f>
        <v>Katie Appleby</v>
      </c>
    </row>
    <row r="52" spans="1:6">
      <c r="A52" s="12">
        <v>51</v>
      </c>
      <c r="B52" s="46" t="s">
        <v>457</v>
      </c>
      <c r="C52" t="s">
        <v>19</v>
      </c>
      <c r="D52" t="s">
        <v>23</v>
      </c>
      <c r="F52" s="89" t="str">
        <f>VLOOKUP($A52,'Junior Girls'!$C$2:$E$136,2,FALSE)</f>
        <v>Ruby Hancox</v>
      </c>
    </row>
    <row r="53" spans="1:6">
      <c r="A53" s="12">
        <v>52</v>
      </c>
      <c r="B53" s="46" t="s">
        <v>458</v>
      </c>
      <c r="C53" t="s">
        <v>19</v>
      </c>
      <c r="D53" t="s">
        <v>23</v>
      </c>
      <c r="F53" s="89" t="str">
        <f>VLOOKUP($A53,'Junior Girls'!$C$2:$E$136,2,FALSE)</f>
        <v>Maggie Preece</v>
      </c>
    </row>
    <row r="54" spans="1:6">
      <c r="A54" s="12">
        <v>53</v>
      </c>
      <c r="B54" s="46" t="s">
        <v>459</v>
      </c>
      <c r="C54" t="s">
        <v>19</v>
      </c>
      <c r="D54" t="s">
        <v>23</v>
      </c>
      <c r="F54" s="89" t="str">
        <f>VLOOKUP($A54,'Junior Girls'!$C$2:$E$136,2,FALSE)</f>
        <v>Shana Stewardson</v>
      </c>
    </row>
    <row r="55" spans="1:6">
      <c r="A55" s="12">
        <v>54</v>
      </c>
      <c r="B55" s="46" t="s">
        <v>460</v>
      </c>
      <c r="C55" t="s">
        <v>19</v>
      </c>
      <c r="D55" t="s">
        <v>23</v>
      </c>
      <c r="F55" s="89" t="str">
        <f>VLOOKUP($A55,'Junior Girls'!$C$2:$E$136,2,FALSE)</f>
        <v>Ruby Richards</v>
      </c>
    </row>
    <row r="56" spans="1:6">
      <c r="A56" s="12">
        <v>55</v>
      </c>
      <c r="B56" s="46" t="s">
        <v>560</v>
      </c>
      <c r="C56" t="s">
        <v>19</v>
      </c>
      <c r="D56" t="s">
        <v>23</v>
      </c>
      <c r="F56" s="89" t="str">
        <f>VLOOKUP($A56,'Junior Girls'!$C$2:$E$136,2,FALSE)</f>
        <v>Libby Veitch</v>
      </c>
    </row>
    <row r="57" spans="1:6">
      <c r="A57" s="12">
        <v>56</v>
      </c>
      <c r="B57" s="46" t="s">
        <v>547</v>
      </c>
      <c r="C57" t="s">
        <v>19</v>
      </c>
      <c r="D57" t="s">
        <v>23</v>
      </c>
      <c r="F57" s="89" t="str">
        <f>VLOOKUP($A57,'Junior Girls'!$C$2:$E$136,2,FALSE)</f>
        <v>Lucy Othen</v>
      </c>
    </row>
    <row r="58" spans="1:6">
      <c r="A58" s="12">
        <v>57</v>
      </c>
      <c r="B58" s="46" t="s">
        <v>548</v>
      </c>
      <c r="C58" t="s">
        <v>19</v>
      </c>
      <c r="D58" t="s">
        <v>23</v>
      </c>
      <c r="F58" s="89" t="str">
        <f>VLOOKUP($A58,'Junior Girls'!$C$2:$E$136,2,FALSE)</f>
        <v>Clair Green</v>
      </c>
    </row>
    <row r="59" spans="1:6">
      <c r="A59" s="12">
        <v>58</v>
      </c>
      <c r="B59" s="46" t="s">
        <v>559</v>
      </c>
      <c r="C59" t="s">
        <v>19</v>
      </c>
      <c r="D59" t="s">
        <v>23</v>
      </c>
      <c r="F59" s="89" t="str">
        <f>VLOOKUP($A59,'Junior Girls'!$C$2:$E$136,2,FALSE)</f>
        <v>Grace Switozski</v>
      </c>
    </row>
    <row r="60" spans="1:6">
      <c r="A60" s="12">
        <v>59</v>
      </c>
      <c r="C60" t="s">
        <v>19</v>
      </c>
      <c r="D60" t="s">
        <v>23</v>
      </c>
    </row>
    <row r="61" spans="1:6" s="11" customFormat="1">
      <c r="A61" s="14">
        <v>60</v>
      </c>
      <c r="B61" s="73" t="s">
        <v>135</v>
      </c>
      <c r="C61" s="11" t="s">
        <v>13</v>
      </c>
      <c r="D61" s="11" t="s">
        <v>23</v>
      </c>
      <c r="F61" s="88" t="e">
        <f>VLOOKUP($A61,'Junior Girls'!$C$2:$E$136,2,FALSE)</f>
        <v>#N/A</v>
      </c>
    </row>
    <row r="62" spans="1:6">
      <c r="A62" s="12">
        <v>61</v>
      </c>
      <c r="B62" s="46" t="s">
        <v>136</v>
      </c>
      <c r="C62" t="s">
        <v>13</v>
      </c>
      <c r="D62" t="s">
        <v>23</v>
      </c>
      <c r="F62" s="89" t="str">
        <f>VLOOKUP($A62,'Junior Girls'!$C$2:$E$136,2,FALSE)</f>
        <v>Sian Duval</v>
      </c>
    </row>
    <row r="63" spans="1:6">
      <c r="A63" s="12">
        <v>62</v>
      </c>
      <c r="B63" s="46" t="s">
        <v>137</v>
      </c>
      <c r="C63" t="s">
        <v>13</v>
      </c>
      <c r="D63" t="s">
        <v>23</v>
      </c>
      <c r="F63" s="89" t="str">
        <f>VLOOKUP($A63,'Junior Girls'!$C$2:$E$136,2,FALSE)</f>
        <v>Grace Smith</v>
      </c>
    </row>
    <row r="64" spans="1:6">
      <c r="A64" s="12">
        <v>63</v>
      </c>
      <c r="B64" s="46" t="s">
        <v>138</v>
      </c>
      <c r="C64" t="s">
        <v>13</v>
      </c>
      <c r="D64" t="s">
        <v>23</v>
      </c>
      <c r="F64" s="89" t="str">
        <f>VLOOKUP($A64,'Junior Girls'!$C$2:$E$136,2,FALSE)</f>
        <v>Emily Pearce</v>
      </c>
    </row>
    <row r="65" spans="1:6" s="11" customFormat="1">
      <c r="A65" s="14">
        <v>64</v>
      </c>
      <c r="B65" s="73" t="s">
        <v>139</v>
      </c>
      <c r="C65" s="11" t="s">
        <v>13</v>
      </c>
      <c r="D65" s="11" t="s">
        <v>23</v>
      </c>
      <c r="F65" s="88" t="e">
        <f>VLOOKUP($A65,'Junior Girls'!$C$2:$E$136,2,FALSE)</f>
        <v>#N/A</v>
      </c>
    </row>
    <row r="66" spans="1:6">
      <c r="A66" s="12">
        <v>65</v>
      </c>
      <c r="B66" s="46" t="s">
        <v>140</v>
      </c>
      <c r="C66" t="s">
        <v>13</v>
      </c>
      <c r="D66" t="s">
        <v>23</v>
      </c>
      <c r="F66" s="89" t="str">
        <f>VLOOKUP($A66,'Junior Girls'!$C$2:$E$136,2,FALSE)</f>
        <v>Millie Holding</v>
      </c>
    </row>
    <row r="67" spans="1:6">
      <c r="A67" s="12">
        <v>66</v>
      </c>
      <c r="B67" s="46" t="s">
        <v>141</v>
      </c>
      <c r="C67" t="s">
        <v>13</v>
      </c>
      <c r="D67" t="s">
        <v>23</v>
      </c>
      <c r="F67" s="89" t="str">
        <f>VLOOKUP($A67,'Junior Girls'!$C$2:$E$136,2,FALSE)</f>
        <v>Libby Andrzejewski</v>
      </c>
    </row>
    <row r="68" spans="1:6">
      <c r="A68" s="12">
        <v>67</v>
      </c>
      <c r="B68" s="46" t="s">
        <v>142</v>
      </c>
      <c r="C68" t="s">
        <v>13</v>
      </c>
      <c r="D68" t="s">
        <v>23</v>
      </c>
      <c r="F68" s="89" t="str">
        <f>VLOOKUP($A68,'Junior Girls'!$C$2:$E$136,2,FALSE)</f>
        <v>Tegan Vickery</v>
      </c>
    </row>
    <row r="69" spans="1:6" s="11" customFormat="1">
      <c r="A69" s="14">
        <v>68</v>
      </c>
      <c r="B69" s="73" t="s">
        <v>143</v>
      </c>
      <c r="C69" s="11" t="s">
        <v>13</v>
      </c>
      <c r="D69" s="11" t="s">
        <v>23</v>
      </c>
      <c r="F69" s="88" t="e">
        <f>VLOOKUP($A69,'Junior Girls'!$C$2:$E$136,2,FALSE)</f>
        <v>#N/A</v>
      </c>
    </row>
    <row r="70" spans="1:6">
      <c r="A70" s="12">
        <v>69</v>
      </c>
      <c r="B70" s="46" t="s">
        <v>144</v>
      </c>
      <c r="C70" t="s">
        <v>13</v>
      </c>
      <c r="D70" t="s">
        <v>23</v>
      </c>
      <c r="F70" s="89" t="str">
        <f>VLOOKUP($A70,'Junior Girls'!$C$2:$E$136,2,FALSE)</f>
        <v>Kayleigh Goodwin</v>
      </c>
    </row>
    <row r="71" spans="1:6">
      <c r="A71" s="12">
        <v>70</v>
      </c>
      <c r="B71" s="46" t="s">
        <v>145</v>
      </c>
      <c r="C71" t="s">
        <v>13</v>
      </c>
      <c r="D71" t="s">
        <v>23</v>
      </c>
      <c r="F71" s="89" t="str">
        <f>VLOOKUP($A71,'Junior Girls'!$C$2:$E$136,2,FALSE)</f>
        <v>Erin Wellington</v>
      </c>
    </row>
    <row r="72" spans="1:6">
      <c r="A72" s="12">
        <v>71</v>
      </c>
      <c r="C72" t="s">
        <v>13</v>
      </c>
      <c r="D72" t="s">
        <v>23</v>
      </c>
    </row>
    <row r="73" spans="1:6">
      <c r="A73" s="12">
        <v>72</v>
      </c>
      <c r="C73" t="s">
        <v>13</v>
      </c>
      <c r="D73" t="s">
        <v>23</v>
      </c>
    </row>
    <row r="74" spans="1:6">
      <c r="A74" s="12">
        <v>73</v>
      </c>
      <c r="C74" t="s">
        <v>13</v>
      </c>
      <c r="D74" t="s">
        <v>23</v>
      </c>
    </row>
    <row r="75" spans="1:6">
      <c r="A75" s="12">
        <v>74</v>
      </c>
      <c r="C75" t="s">
        <v>13</v>
      </c>
      <c r="D75" t="s">
        <v>23</v>
      </c>
    </row>
    <row r="76" spans="1:6">
      <c r="A76" s="12">
        <v>75</v>
      </c>
      <c r="C76" t="s">
        <v>13</v>
      </c>
      <c r="D76" t="s">
        <v>23</v>
      </c>
    </row>
    <row r="77" spans="1:6">
      <c r="A77" s="12">
        <v>76</v>
      </c>
      <c r="C77" t="s">
        <v>13</v>
      </c>
      <c r="D77" t="s">
        <v>23</v>
      </c>
    </row>
    <row r="78" spans="1:6">
      <c r="A78" s="12">
        <v>77</v>
      </c>
      <c r="C78" t="s">
        <v>13</v>
      </c>
      <c r="D78" t="s">
        <v>23</v>
      </c>
    </row>
    <row r="79" spans="1:6">
      <c r="A79" s="12">
        <v>78</v>
      </c>
      <c r="C79" t="s">
        <v>13</v>
      </c>
      <c r="D79" t="s">
        <v>23</v>
      </c>
    </row>
    <row r="80" spans="1:6">
      <c r="A80" s="12">
        <v>79</v>
      </c>
      <c r="C80" t="s">
        <v>13</v>
      </c>
      <c r="D80" t="s">
        <v>23</v>
      </c>
    </row>
    <row r="81" spans="1:6">
      <c r="A81" s="12">
        <v>80</v>
      </c>
      <c r="B81" s="46" t="s">
        <v>146</v>
      </c>
      <c r="C81" t="s">
        <v>20</v>
      </c>
      <c r="D81" t="s">
        <v>23</v>
      </c>
      <c r="F81" s="89" t="str">
        <f>VLOOKUP($A81,'Junior Girls'!$C$2:$E$136,2,FALSE)</f>
        <v>Katie Bunyard</v>
      </c>
    </row>
    <row r="82" spans="1:6">
      <c r="A82" s="12">
        <v>81</v>
      </c>
      <c r="B82" s="46" t="s">
        <v>147</v>
      </c>
      <c r="C82" t="s">
        <v>20</v>
      </c>
      <c r="D82" t="s">
        <v>23</v>
      </c>
      <c r="F82" s="89" t="str">
        <f>VLOOKUP($A82,'Junior Girls'!$C$2:$E$136,2,FALSE)</f>
        <v>Tabitha Welsh</v>
      </c>
    </row>
    <row r="83" spans="1:6">
      <c r="A83" s="12">
        <v>82</v>
      </c>
      <c r="B83" s="46" t="s">
        <v>148</v>
      </c>
      <c r="C83" t="s">
        <v>20</v>
      </c>
      <c r="D83" t="s">
        <v>23</v>
      </c>
      <c r="F83" s="89" t="str">
        <f>VLOOKUP($A83,'Junior Girls'!$C$2:$E$136,2,FALSE)</f>
        <v>Eliza Sutton</v>
      </c>
    </row>
    <row r="84" spans="1:6">
      <c r="A84" s="12">
        <v>83</v>
      </c>
      <c r="B84" s="46" t="s">
        <v>149</v>
      </c>
      <c r="C84" t="s">
        <v>20</v>
      </c>
      <c r="D84" t="s">
        <v>23</v>
      </c>
      <c r="F84" s="89" t="str">
        <f>VLOOKUP($A84,'Junior Girls'!$C$2:$E$136,2,FALSE)</f>
        <v>Jemima Bowen</v>
      </c>
    </row>
    <row r="85" spans="1:6">
      <c r="A85" s="12">
        <v>84</v>
      </c>
      <c r="B85" s="46" t="s">
        <v>150</v>
      </c>
      <c r="C85" t="s">
        <v>20</v>
      </c>
      <c r="D85" t="s">
        <v>23</v>
      </c>
      <c r="F85" s="89" t="str">
        <f>VLOOKUP($A85,'Junior Girls'!$C$2:$E$136,2,FALSE)</f>
        <v>Lois Ashcroft</v>
      </c>
    </row>
    <row r="86" spans="1:6">
      <c r="A86" s="12">
        <v>85</v>
      </c>
      <c r="B86" s="46" t="s">
        <v>151</v>
      </c>
      <c r="C86" t="s">
        <v>20</v>
      </c>
      <c r="D86" t="s">
        <v>23</v>
      </c>
      <c r="F86" s="89" t="str">
        <f>VLOOKUP($A86,'Junior Girls'!$C$2:$E$136,2,FALSE)</f>
        <v>Ellen Weir</v>
      </c>
    </row>
    <row r="87" spans="1:6">
      <c r="A87" s="12">
        <v>86</v>
      </c>
      <c r="B87" s="46" t="s">
        <v>152</v>
      </c>
      <c r="C87" t="s">
        <v>20</v>
      </c>
      <c r="D87" t="s">
        <v>23</v>
      </c>
      <c r="F87" s="89" t="str">
        <f>VLOOKUP($A87,'Junior Girls'!$C$2:$E$136,2,FALSE)</f>
        <v>Kiara Valkenburg</v>
      </c>
    </row>
    <row r="88" spans="1:6">
      <c r="A88" s="12">
        <v>87</v>
      </c>
      <c r="B88" s="46" t="s">
        <v>153</v>
      </c>
      <c r="C88" t="s">
        <v>20</v>
      </c>
      <c r="D88" t="s">
        <v>23</v>
      </c>
      <c r="F88" s="89" t="str">
        <f>VLOOKUP($A88,'Junior Girls'!$C$2:$E$136,2,FALSE)</f>
        <v>Sadie Harris</v>
      </c>
    </row>
    <row r="89" spans="1:6">
      <c r="A89" s="12">
        <v>88</v>
      </c>
      <c r="B89" s="46" t="s">
        <v>154</v>
      </c>
      <c r="C89" t="s">
        <v>20</v>
      </c>
      <c r="D89" t="s">
        <v>23</v>
      </c>
      <c r="F89" s="89" t="str">
        <f>VLOOKUP($A89,'Junior Girls'!$C$2:$E$136,2,FALSE)</f>
        <v>Sophie Lomas</v>
      </c>
    </row>
    <row r="90" spans="1:6">
      <c r="A90" s="12">
        <v>89</v>
      </c>
      <c r="B90" s="46" t="s">
        <v>155</v>
      </c>
      <c r="C90" t="s">
        <v>20</v>
      </c>
      <c r="D90" t="s">
        <v>23</v>
      </c>
      <c r="F90" s="89" t="str">
        <f>VLOOKUP($A90,'Junior Girls'!$C$2:$E$136,2,FALSE)</f>
        <v>Sophia Lorke</v>
      </c>
    </row>
    <row r="91" spans="1:6">
      <c r="A91" s="12">
        <v>90</v>
      </c>
      <c r="B91" s="46" t="s">
        <v>156</v>
      </c>
      <c r="C91" t="s">
        <v>20</v>
      </c>
      <c r="D91" t="s">
        <v>23</v>
      </c>
      <c r="F91" s="89" t="str">
        <f>VLOOKUP($A91,'Junior Girls'!$C$2:$E$136,2,FALSE)</f>
        <v>Millie Henson</v>
      </c>
    </row>
    <row r="92" spans="1:6">
      <c r="A92" s="12">
        <v>91</v>
      </c>
      <c r="B92" s="48" t="s">
        <v>157</v>
      </c>
      <c r="C92" t="s">
        <v>20</v>
      </c>
      <c r="D92" t="s">
        <v>23</v>
      </c>
      <c r="F92" s="89" t="str">
        <f>VLOOKUP($A92,'Junior Girls'!$C$2:$E$136,2,FALSE)</f>
        <v>Pippa Roessler</v>
      </c>
    </row>
    <row r="93" spans="1:6" s="11" customFormat="1">
      <c r="A93" s="14">
        <v>92</v>
      </c>
      <c r="B93" s="98" t="s">
        <v>158</v>
      </c>
      <c r="C93" s="11" t="s">
        <v>20</v>
      </c>
      <c r="D93" s="11" t="s">
        <v>23</v>
      </c>
      <c r="F93" s="88" t="e">
        <f>VLOOKUP($A93,'Junior Girls'!$C$2:$E$136,2,FALSE)</f>
        <v>#N/A</v>
      </c>
    </row>
    <row r="94" spans="1:6">
      <c r="A94" s="12">
        <v>93</v>
      </c>
      <c r="C94" t="s">
        <v>20</v>
      </c>
      <c r="D94" t="s">
        <v>23</v>
      </c>
    </row>
    <row r="95" spans="1:6">
      <c r="A95" s="12">
        <v>94</v>
      </c>
      <c r="C95" t="s">
        <v>20</v>
      </c>
      <c r="D95" t="s">
        <v>23</v>
      </c>
    </row>
    <row r="96" spans="1:6">
      <c r="A96" s="12">
        <v>95</v>
      </c>
      <c r="C96" t="s">
        <v>20</v>
      </c>
      <c r="D96" t="s">
        <v>23</v>
      </c>
    </row>
    <row r="97" spans="1:6">
      <c r="A97" s="12">
        <v>96</v>
      </c>
      <c r="C97" t="s">
        <v>20</v>
      </c>
      <c r="D97" t="s">
        <v>23</v>
      </c>
    </row>
    <row r="98" spans="1:6">
      <c r="A98" s="12">
        <v>97</v>
      </c>
      <c r="C98" t="s">
        <v>20</v>
      </c>
      <c r="D98" t="s">
        <v>23</v>
      </c>
    </row>
    <row r="99" spans="1:6">
      <c r="A99" s="12">
        <v>98</v>
      </c>
      <c r="C99" t="s">
        <v>20</v>
      </c>
      <c r="D99" t="s">
        <v>23</v>
      </c>
    </row>
    <row r="100" spans="1:6">
      <c r="A100" s="12">
        <v>99</v>
      </c>
      <c r="C100" t="s">
        <v>20</v>
      </c>
      <c r="D100" t="s">
        <v>23</v>
      </c>
    </row>
    <row r="101" spans="1:6">
      <c r="A101" s="12">
        <v>100</v>
      </c>
      <c r="B101" s="46" t="s">
        <v>159</v>
      </c>
      <c r="C101" t="s">
        <v>21</v>
      </c>
      <c r="D101" t="s">
        <v>23</v>
      </c>
      <c r="F101" s="89" t="str">
        <f>VLOOKUP($A101,'Junior Girls'!$C$2:$E$136,2,FALSE)</f>
        <v>Ellen Taylor</v>
      </c>
    </row>
    <row r="102" spans="1:6">
      <c r="A102" s="12">
        <v>101</v>
      </c>
      <c r="B102" s="46" t="s">
        <v>160</v>
      </c>
      <c r="C102" t="s">
        <v>21</v>
      </c>
      <c r="D102" t="s">
        <v>23</v>
      </c>
      <c r="F102" s="89" t="str">
        <f>VLOOKUP($A102,'Junior Girls'!$C$2:$E$136,2,FALSE)</f>
        <v>Tally Smji-James</v>
      </c>
    </row>
    <row r="103" spans="1:6">
      <c r="A103" s="12">
        <v>102</v>
      </c>
      <c r="B103" s="46" t="s">
        <v>161</v>
      </c>
      <c r="C103" t="s">
        <v>21</v>
      </c>
      <c r="D103" t="s">
        <v>23</v>
      </c>
      <c r="F103" s="89" t="str">
        <f>VLOOKUP($A103,'Junior Girls'!$C$2:$E$136,2,FALSE)</f>
        <v>Abi Hamer</v>
      </c>
    </row>
    <row r="104" spans="1:6">
      <c r="A104" s="12">
        <v>103</v>
      </c>
      <c r="B104" s="46" t="s">
        <v>162</v>
      </c>
      <c r="C104" t="s">
        <v>21</v>
      </c>
      <c r="D104" t="s">
        <v>23</v>
      </c>
      <c r="F104" s="89" t="str">
        <f>VLOOKUP($A104,'Junior Girls'!$C$2:$E$136,2,FALSE)</f>
        <v>Melanie Gould</v>
      </c>
    </row>
    <row r="105" spans="1:6">
      <c r="A105" s="12">
        <v>104</v>
      </c>
      <c r="B105" s="46" t="s">
        <v>163</v>
      </c>
      <c r="C105" t="s">
        <v>21</v>
      </c>
      <c r="D105" t="s">
        <v>23</v>
      </c>
      <c r="F105" s="89" t="str">
        <f>VLOOKUP($A105,'Junior Girls'!$C$2:$E$136,2,FALSE)</f>
        <v>Ellie Deaner</v>
      </c>
    </row>
    <row r="106" spans="1:6">
      <c r="A106" s="12">
        <v>105</v>
      </c>
      <c r="B106" s="46" t="s">
        <v>164</v>
      </c>
      <c r="C106" t="s">
        <v>21</v>
      </c>
      <c r="D106" t="s">
        <v>23</v>
      </c>
      <c r="F106" s="89" t="str">
        <f>VLOOKUP($A106,'Junior Girls'!$C$2:$E$136,2,FALSE)</f>
        <v>Molly Mackenzie</v>
      </c>
    </row>
    <row r="107" spans="1:6">
      <c r="A107" s="12">
        <v>106</v>
      </c>
      <c r="B107" s="46" t="s">
        <v>165</v>
      </c>
      <c r="C107" t="s">
        <v>21</v>
      </c>
      <c r="D107" t="s">
        <v>23</v>
      </c>
      <c r="F107" s="89" t="str">
        <f>VLOOKUP($A107,'Junior Girls'!$C$2:$E$136,2,FALSE)</f>
        <v>Sophie Smart</v>
      </c>
    </row>
    <row r="108" spans="1:6">
      <c r="A108" s="12">
        <v>107</v>
      </c>
      <c r="B108" s="46" t="s">
        <v>166</v>
      </c>
      <c r="C108" t="s">
        <v>21</v>
      </c>
      <c r="D108" t="s">
        <v>23</v>
      </c>
      <c r="F108" s="89" t="str">
        <f>VLOOKUP($A108,'Junior Girls'!$C$2:$E$136,2,FALSE)</f>
        <v>Libbie Price</v>
      </c>
    </row>
    <row r="109" spans="1:6">
      <c r="A109" s="12">
        <v>108</v>
      </c>
      <c r="B109" s="46" t="s">
        <v>167</v>
      </c>
      <c r="C109" t="s">
        <v>21</v>
      </c>
      <c r="D109" t="s">
        <v>23</v>
      </c>
      <c r="F109" s="89" t="str">
        <f>VLOOKUP($A109,'Junior Girls'!$C$2:$E$136,2,FALSE)</f>
        <v>Trinity McCleary</v>
      </c>
    </row>
    <row r="110" spans="1:6">
      <c r="A110" s="12">
        <v>109</v>
      </c>
      <c r="B110" s="46" t="s">
        <v>168</v>
      </c>
      <c r="C110" t="s">
        <v>21</v>
      </c>
      <c r="D110" t="s">
        <v>23</v>
      </c>
      <c r="F110" s="89" t="str">
        <f>VLOOKUP($A110,'Junior Girls'!$C$2:$E$136,2,FALSE)</f>
        <v>Grace Golinski</v>
      </c>
    </row>
    <row r="111" spans="1:6">
      <c r="A111" s="12">
        <v>110</v>
      </c>
      <c r="B111" s="46" t="s">
        <v>169</v>
      </c>
      <c r="C111" t="s">
        <v>21</v>
      </c>
      <c r="D111" t="s">
        <v>23</v>
      </c>
      <c r="F111" s="89" t="str">
        <f>VLOOKUP($A111,'Junior Girls'!$C$2:$E$136,2,FALSE)</f>
        <v>Emily Lovett</v>
      </c>
    </row>
    <row r="112" spans="1:6">
      <c r="A112" s="12">
        <v>111</v>
      </c>
      <c r="B112" s="46" t="s">
        <v>170</v>
      </c>
      <c r="C112" t="s">
        <v>21</v>
      </c>
      <c r="D112" t="s">
        <v>23</v>
      </c>
      <c r="F112" s="89" t="str">
        <f>VLOOKUP($A112,'Junior Girls'!$C$2:$E$136,2,FALSE)</f>
        <v>Molly Minshull</v>
      </c>
    </row>
    <row r="113" spans="1:8">
      <c r="A113" s="12">
        <v>112</v>
      </c>
      <c r="B113" s="46" t="s">
        <v>171</v>
      </c>
      <c r="C113" t="s">
        <v>21</v>
      </c>
      <c r="D113" t="s">
        <v>23</v>
      </c>
      <c r="F113" s="89" t="str">
        <f>VLOOKUP($A113,'Junior Girls'!$C$2:$E$136,2,FALSE)</f>
        <v>Rebecca Morrison</v>
      </c>
    </row>
    <row r="114" spans="1:8">
      <c r="A114" s="12">
        <v>113</v>
      </c>
      <c r="B114" s="46" t="s">
        <v>172</v>
      </c>
      <c r="C114" t="s">
        <v>21</v>
      </c>
      <c r="D114" t="s">
        <v>23</v>
      </c>
      <c r="F114" s="89" t="str">
        <f>VLOOKUP($A114,'Junior Girls'!$C$2:$E$136,2,FALSE)</f>
        <v>Erin Darcy</v>
      </c>
    </row>
    <row r="115" spans="1:8">
      <c r="A115" s="12">
        <v>114</v>
      </c>
      <c r="B115" s="46" t="s">
        <v>173</v>
      </c>
      <c r="C115" t="s">
        <v>21</v>
      </c>
      <c r="D115" t="s">
        <v>23</v>
      </c>
      <c r="F115" s="89" t="str">
        <f>VLOOKUP($A115,'Junior Girls'!$C$2:$E$136,2,FALSE)</f>
        <v>Rosie Cherry</v>
      </c>
    </row>
    <row r="116" spans="1:8">
      <c r="A116" s="12">
        <v>115</v>
      </c>
      <c r="C116" t="s">
        <v>21</v>
      </c>
      <c r="D116" t="s">
        <v>23</v>
      </c>
    </row>
    <row r="117" spans="1:8">
      <c r="A117" s="12">
        <v>116</v>
      </c>
      <c r="C117" t="s">
        <v>21</v>
      </c>
      <c r="D117" t="s">
        <v>23</v>
      </c>
    </row>
    <row r="118" spans="1:8">
      <c r="A118" s="12">
        <v>117</v>
      </c>
      <c r="C118" t="s">
        <v>21</v>
      </c>
      <c r="D118" t="s">
        <v>23</v>
      </c>
    </row>
    <row r="119" spans="1:8">
      <c r="A119" s="12">
        <v>118</v>
      </c>
      <c r="C119" t="s">
        <v>21</v>
      </c>
      <c r="D119" t="s">
        <v>23</v>
      </c>
    </row>
    <row r="120" spans="1:8">
      <c r="A120" s="12">
        <v>119</v>
      </c>
      <c r="C120" t="s">
        <v>21</v>
      </c>
      <c r="D120" t="s">
        <v>23</v>
      </c>
    </row>
    <row r="121" spans="1:8">
      <c r="A121" s="12">
        <v>120</v>
      </c>
      <c r="B121" s="46" t="s">
        <v>174</v>
      </c>
      <c r="C121" t="s">
        <v>14</v>
      </c>
      <c r="D121" t="s">
        <v>23</v>
      </c>
      <c r="F121" s="89" t="str">
        <f>VLOOKUP($A121,'Junior Girls'!$C$2:$E$136,2,FALSE)</f>
        <v>Kara Ingram</v>
      </c>
      <c r="H121" t="s">
        <v>577</v>
      </c>
    </row>
    <row r="122" spans="1:8">
      <c r="A122" s="12">
        <v>121</v>
      </c>
      <c r="B122" s="46" t="s">
        <v>175</v>
      </c>
      <c r="C122" t="s">
        <v>14</v>
      </c>
      <c r="D122" t="s">
        <v>23</v>
      </c>
      <c r="F122" s="89" t="str">
        <f>VLOOKUP($A122,'Junior Girls'!$C$2:$E$136,2,FALSE)</f>
        <v>Beth Dyall</v>
      </c>
    </row>
    <row r="123" spans="1:8">
      <c r="A123" s="12">
        <v>122</v>
      </c>
      <c r="B123" s="46" t="s">
        <v>176</v>
      </c>
      <c r="C123" t="s">
        <v>14</v>
      </c>
      <c r="D123" t="s">
        <v>23</v>
      </c>
      <c r="F123" s="89" t="str">
        <f>VLOOKUP($A123,'Junior Girls'!$C$2:$E$136,2,FALSE)</f>
        <v>Lucy Carey</v>
      </c>
    </row>
    <row r="124" spans="1:8">
      <c r="A124" s="12">
        <v>123</v>
      </c>
      <c r="B124" s="46" t="s">
        <v>177</v>
      </c>
      <c r="C124" t="s">
        <v>14</v>
      </c>
      <c r="D124" t="s">
        <v>23</v>
      </c>
      <c r="F124" s="89" t="str">
        <f>VLOOKUP($A124,'Junior Girls'!$C$2:$E$136,2,FALSE)</f>
        <v>Abbie Llewelyn</v>
      </c>
    </row>
    <row r="125" spans="1:8">
      <c r="A125" s="12">
        <v>124</v>
      </c>
      <c r="B125" s="46" t="s">
        <v>178</v>
      </c>
      <c r="C125" t="s">
        <v>14</v>
      </c>
      <c r="D125" t="s">
        <v>23</v>
      </c>
      <c r="F125" s="89" t="str">
        <f>VLOOKUP($A125,'Junior Girls'!$C$2:$E$136,2,FALSE)</f>
        <v>Elisabeth Marshall</v>
      </c>
    </row>
    <row r="126" spans="1:8">
      <c r="A126" s="12">
        <v>125</v>
      </c>
      <c r="B126" s="46" t="s">
        <v>179</v>
      </c>
      <c r="C126" t="s">
        <v>14</v>
      </c>
      <c r="D126" t="s">
        <v>23</v>
      </c>
      <c r="F126" s="89" t="str">
        <f>VLOOKUP($A126,'Junior Girls'!$C$2:$E$136,2,FALSE)</f>
        <v>Eloise Green</v>
      </c>
    </row>
    <row r="127" spans="1:8">
      <c r="A127" s="12">
        <v>126</v>
      </c>
      <c r="B127" s="46" t="s">
        <v>180</v>
      </c>
      <c r="C127" t="s">
        <v>14</v>
      </c>
      <c r="D127" t="s">
        <v>23</v>
      </c>
      <c r="F127" s="89" t="str">
        <f>VLOOKUP($A127,'Junior Girls'!$C$2:$E$136,2,FALSE)</f>
        <v>Alex Westbury</v>
      </c>
    </row>
    <row r="128" spans="1:8">
      <c r="A128" s="12">
        <v>127</v>
      </c>
      <c r="B128" s="46" t="s">
        <v>181</v>
      </c>
      <c r="C128" t="s">
        <v>14</v>
      </c>
      <c r="D128" t="s">
        <v>23</v>
      </c>
      <c r="F128" s="89" t="str">
        <f>VLOOKUP($A128,'Junior Girls'!$C$2:$E$136,2,FALSE)</f>
        <v>Eleanor Stark</v>
      </c>
    </row>
    <row r="129" spans="1:6">
      <c r="A129" s="12">
        <v>128</v>
      </c>
      <c r="B129" s="46" t="s">
        <v>182</v>
      </c>
      <c r="C129" t="s">
        <v>14</v>
      </c>
      <c r="D129" t="s">
        <v>23</v>
      </c>
      <c r="F129" s="89" t="str">
        <f>VLOOKUP($A129,'Junior Girls'!$C$2:$E$136,2,FALSE)</f>
        <v>Rosa Shadforth-Groucutt</v>
      </c>
    </row>
    <row r="130" spans="1:6">
      <c r="A130" s="12">
        <v>129</v>
      </c>
      <c r="B130" s="46" t="s">
        <v>183</v>
      </c>
      <c r="C130" t="s">
        <v>14</v>
      </c>
      <c r="D130" t="s">
        <v>23</v>
      </c>
      <c r="F130" s="89" t="str">
        <f>VLOOKUP($A130,'Junior Girls'!$C$2:$E$136,2,FALSE)</f>
        <v>Jessie Walker</v>
      </c>
    </row>
    <row r="131" spans="1:6">
      <c r="A131" s="12">
        <v>130</v>
      </c>
      <c r="B131" s="46" t="s">
        <v>184</v>
      </c>
      <c r="C131" t="s">
        <v>14</v>
      </c>
      <c r="D131" t="s">
        <v>23</v>
      </c>
      <c r="F131" s="89" t="str">
        <f>VLOOKUP($A131,'Junior Girls'!$C$2:$E$136,2,FALSE)</f>
        <v>Phoebe Clark</v>
      </c>
    </row>
    <row r="132" spans="1:6">
      <c r="A132" s="12">
        <v>131</v>
      </c>
      <c r="B132" s="46" t="s">
        <v>185</v>
      </c>
      <c r="C132" t="s">
        <v>14</v>
      </c>
      <c r="D132" t="s">
        <v>23</v>
      </c>
      <c r="F132" s="89" t="str">
        <f>VLOOKUP($A132,'Junior Girls'!$C$2:$E$136,2,FALSE)</f>
        <v>Lucy Green</v>
      </c>
    </row>
    <row r="133" spans="1:6">
      <c r="A133" s="12">
        <v>132</v>
      </c>
      <c r="B133" s="46" t="s">
        <v>186</v>
      </c>
      <c r="C133" t="s">
        <v>14</v>
      </c>
      <c r="D133" t="s">
        <v>23</v>
      </c>
      <c r="F133" s="89" t="str">
        <f>VLOOKUP($A133,'Junior Girls'!$C$2:$E$136,2,FALSE)</f>
        <v>Joanna Minshull</v>
      </c>
    </row>
    <row r="134" spans="1:6">
      <c r="A134" s="12">
        <v>133</v>
      </c>
      <c r="B134" s="46" t="s">
        <v>187</v>
      </c>
      <c r="C134" t="s">
        <v>14</v>
      </c>
      <c r="D134" t="s">
        <v>23</v>
      </c>
      <c r="F134" s="89" t="str">
        <f>VLOOKUP($A134,'Junior Girls'!$C$2:$E$136,2,FALSE)</f>
        <v>Leila Rahmati</v>
      </c>
    </row>
    <row r="135" spans="1:6">
      <c r="A135" s="12">
        <v>134</v>
      </c>
      <c r="C135" t="s">
        <v>14</v>
      </c>
      <c r="D135" t="s">
        <v>23</v>
      </c>
    </row>
    <row r="136" spans="1:6">
      <c r="A136" s="12">
        <v>135</v>
      </c>
      <c r="C136" t="s">
        <v>14</v>
      </c>
      <c r="D136" t="s">
        <v>23</v>
      </c>
    </row>
    <row r="137" spans="1:6">
      <c r="A137" s="12">
        <v>136</v>
      </c>
      <c r="C137" t="s">
        <v>14</v>
      </c>
      <c r="D137" t="s">
        <v>23</v>
      </c>
    </row>
    <row r="138" spans="1:6">
      <c r="A138" s="12">
        <v>137</v>
      </c>
      <c r="C138" t="s">
        <v>14</v>
      </c>
      <c r="D138" t="s">
        <v>23</v>
      </c>
    </row>
    <row r="139" spans="1:6">
      <c r="A139" s="12">
        <v>138</v>
      </c>
      <c r="C139" t="s">
        <v>14</v>
      </c>
      <c r="D139" t="s">
        <v>23</v>
      </c>
    </row>
    <row r="140" spans="1:6">
      <c r="A140" s="12">
        <v>139</v>
      </c>
      <c r="C140" t="s">
        <v>14</v>
      </c>
      <c r="D140" t="s">
        <v>23</v>
      </c>
    </row>
    <row r="143" spans="1:6">
      <c r="B143" s="38">
        <f>COUNTA(B2:B140)</f>
        <v>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R352"/>
  <sheetViews>
    <sheetView workbookViewId="0">
      <pane xSplit="2" ySplit="10" topLeftCell="C11" activePane="bottomRight" state="frozen"/>
      <selection activeCell="J15" sqref="J15"/>
      <selection pane="topRight" activeCell="J15" sqref="J15"/>
      <selection pane="bottomLeft" activeCell="J15" sqref="J15"/>
      <selection pane="bottomRight" activeCell="D15" sqref="D15"/>
    </sheetView>
  </sheetViews>
  <sheetFormatPr defaultColWidth="8.85546875" defaultRowHeight="15"/>
  <cols>
    <col min="1" max="1" width="17" customWidth="1"/>
    <col min="2" max="2" width="8.85546875" style="57"/>
    <col min="3" max="3" width="8.85546875" style="25" customWidth="1"/>
    <col min="4" max="5" width="20.7109375" style="5" customWidth="1"/>
    <col min="6" max="6" width="8.85546875" style="26" customWidth="1"/>
    <col min="7" max="7" width="8.85546875" style="7"/>
    <col min="8" max="8" width="8.28515625" style="51" bestFit="1" customWidth="1"/>
    <col min="9" max="9" width="13.140625" bestFit="1" customWidth="1"/>
    <col min="10" max="10" width="10.7109375" bestFit="1" customWidth="1"/>
    <col min="17" max="17" width="3.5703125" customWidth="1"/>
  </cols>
  <sheetData>
    <row r="1" spans="1:18" ht="15.75" thickBot="1">
      <c r="A1" s="2" t="s">
        <v>3</v>
      </c>
      <c r="B1" s="3" t="s">
        <v>4</v>
      </c>
      <c r="C1" s="22" t="s">
        <v>0</v>
      </c>
      <c r="D1" s="4" t="s">
        <v>1</v>
      </c>
      <c r="E1" s="4" t="s">
        <v>29</v>
      </c>
      <c r="F1" s="23" t="s">
        <v>5</v>
      </c>
      <c r="G1" s="6" t="s">
        <v>2</v>
      </c>
    </row>
    <row r="2" spans="1:18" ht="15.75" thickBot="1">
      <c r="A2" t="s">
        <v>9</v>
      </c>
      <c r="B2" s="57">
        <v>1</v>
      </c>
      <c r="C2" s="25">
        <v>86</v>
      </c>
      <c r="D2" s="5" t="str">
        <f>IF(C2="","",VLOOKUP($C2,'Entries 3'!A:D,2,0))</f>
        <v>Kiara Valkenburg</v>
      </c>
      <c r="E2" s="5" t="str">
        <f>IF(C2="","",VLOOKUP($C2,'Entries 3'!A:D,3,0))</f>
        <v>Surrey</v>
      </c>
      <c r="F2" s="26" t="str">
        <f>IF(C2="","",VLOOKUP($C2,'Entries 3'!A:D,4,0))</f>
        <v>JG</v>
      </c>
      <c r="G2" s="7">
        <v>10.54</v>
      </c>
      <c r="H2" s="58"/>
      <c r="I2" s="49" t="s">
        <v>32</v>
      </c>
      <c r="J2" s="138" t="s">
        <v>31</v>
      </c>
      <c r="K2" s="139"/>
      <c r="L2" s="139"/>
      <c r="M2" s="139"/>
      <c r="N2" s="139"/>
      <c r="O2" s="140"/>
      <c r="P2" s="12"/>
    </row>
    <row r="3" spans="1:18">
      <c r="A3" s="5"/>
      <c r="B3" s="99">
        <f>SUM(B2+1)</f>
        <v>2</v>
      </c>
      <c r="C3" s="100">
        <v>91</v>
      </c>
      <c r="D3" s="5" t="str">
        <f>IF(C3="","",VLOOKUP($C3,'Entries 3'!A:D,2,0))</f>
        <v>Pippa Roessler</v>
      </c>
      <c r="E3" s="5" t="str">
        <f>IF(C3="","",VLOOKUP($C3,'Entries 3'!A:D,3,0))</f>
        <v>Surrey</v>
      </c>
      <c r="F3" s="26" t="str">
        <f>IF(C3="","",VLOOKUP($C3,'Entries 3'!A:D,4,0))</f>
        <v>JG</v>
      </c>
      <c r="G3" s="7">
        <v>11.24</v>
      </c>
      <c r="H3" s="65"/>
      <c r="I3" s="10" t="s">
        <v>6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1">
        <v>6</v>
      </c>
      <c r="P3" s="16" t="s">
        <v>30</v>
      </c>
      <c r="R3" s="64" t="s">
        <v>17</v>
      </c>
    </row>
    <row r="4" spans="1:18">
      <c r="B4" s="57">
        <f t="shared" ref="B4:B67" si="0">SUM(B3+1)</f>
        <v>3</v>
      </c>
      <c r="C4" s="25">
        <v>100</v>
      </c>
      <c r="D4" s="5" t="str">
        <f>IF(C4="","",VLOOKUP($C4,'Entries 3'!A:D,2,0))</f>
        <v>Ellen Taylor</v>
      </c>
      <c r="E4" s="5" t="str">
        <f>IF(C4="","",VLOOKUP($C4,'Entries 3'!A:D,3,0))</f>
        <v>Warwickshire</v>
      </c>
      <c r="F4" s="26" t="str">
        <f>IF(C4="","",VLOOKUP($C4,'Entries 3'!A:D,4,0))</f>
        <v>JG</v>
      </c>
      <c r="G4" s="7">
        <v>11.28</v>
      </c>
      <c r="H4" s="66"/>
      <c r="I4" s="8" t="s">
        <v>20</v>
      </c>
      <c r="J4" s="13">
        <f t="array" ref="J4">SMALL(IF($E$2:$E$152="Surrey",$B$2:$B$151),1)</f>
        <v>1</v>
      </c>
      <c r="K4" s="13">
        <f t="array" ref="K4">SMALL(IF($E$2:$E$152="Surrey",$B$2:$B$151),2)</f>
        <v>2</v>
      </c>
      <c r="L4" s="13">
        <f t="array" ref="L4">SMALL(IF($E$2:$E$152="Surrey",$B$2:$B$151),3)</f>
        <v>5</v>
      </c>
      <c r="M4" s="13">
        <f t="array" ref="M4">SMALL(IF($E$2:$E$152="Surrey",$B$2:$B$151),4)</f>
        <v>7</v>
      </c>
      <c r="N4" s="13">
        <f t="array" ref="N4">SMALL(IF($E$2:$E$152="Surrey",$B$2:$B$151),5)</f>
        <v>8</v>
      </c>
      <c r="O4" s="17">
        <f t="array" ref="O4">SMALL(IF($E$2:$E$152="Surrey",$B$2:$B$151),6)</f>
        <v>15</v>
      </c>
      <c r="P4" s="18">
        <f t="shared" ref="P4:P10" si="1">SUM(J4:O4)</f>
        <v>38</v>
      </c>
      <c r="Q4" s="69"/>
      <c r="R4" s="70">
        <v>1</v>
      </c>
    </row>
    <row r="5" spans="1:18">
      <c r="B5" s="57">
        <f t="shared" si="0"/>
        <v>4</v>
      </c>
      <c r="C5" s="25">
        <v>9</v>
      </c>
      <c r="D5" s="5" t="str">
        <f>IF(C5="","",VLOOKUP($C5,'Entries 3'!A:D,2,0))</f>
        <v>Ruby Spencer</v>
      </c>
      <c r="E5" s="5" t="str">
        <f>IF(C5="","",VLOOKUP($C5,'Entries 3'!A:D,3,0))</f>
        <v>Cheshire</v>
      </c>
      <c r="F5" s="26" t="str">
        <f>IF(C5="","",VLOOKUP($C5,'Entries 3'!A:D,4,0))</f>
        <v>JG</v>
      </c>
      <c r="G5" s="7">
        <v>11.29</v>
      </c>
      <c r="H5" s="66"/>
      <c r="I5" s="8" t="s">
        <v>21</v>
      </c>
      <c r="J5" s="13">
        <f t="array" ref="J5">SMALL(IF($E$2:$E$152="Warwickshire",$B$2:$B$151),1)</f>
        <v>3</v>
      </c>
      <c r="K5" s="13">
        <f t="array" ref="K5">SMALL(IF($E$2:$E$152="Warwickshire",$B$2:$B$151),2)</f>
        <v>11</v>
      </c>
      <c r="L5" s="13">
        <f t="array" ref="L5">SMALL(IF($E$2:$E$152="Warwickshire",$B$2:$B$151),3)</f>
        <v>17</v>
      </c>
      <c r="M5" s="13">
        <f t="array" ref="M5">SMALL(IF($E$2:$E$152="Warwickshire",$B$2:$B$151),4)</f>
        <v>18</v>
      </c>
      <c r="N5" s="13">
        <f t="array" ref="N5">SMALL(IF($E$2:$E$152="Warwickshire",$B$2:$B$151),5)</f>
        <v>19</v>
      </c>
      <c r="O5" s="17">
        <f t="array" ref="O5">SMALL(IF($E$2:$E$152="Warwickshire",$B$2:$B$151),6)</f>
        <v>23</v>
      </c>
      <c r="P5" s="18">
        <f t="shared" si="1"/>
        <v>91</v>
      </c>
      <c r="Q5" s="69"/>
      <c r="R5" s="70">
        <v>2</v>
      </c>
    </row>
    <row r="6" spans="1:18">
      <c r="B6" s="57">
        <f t="shared" si="0"/>
        <v>5</v>
      </c>
      <c r="C6" s="25">
        <v>85</v>
      </c>
      <c r="D6" s="5" t="str">
        <f>IF(C6="","",VLOOKUP($C6,'Entries 3'!A:D,2,0))</f>
        <v>Ellen Weir</v>
      </c>
      <c r="E6" s="5" t="str">
        <f>IF(C6="","",VLOOKUP($C6,'Entries 3'!A:D,3,0))</f>
        <v>Surrey</v>
      </c>
      <c r="F6" s="26" t="str">
        <f>IF(C6="","",VLOOKUP($C6,'Entries 3'!A:D,4,0))</f>
        <v>JG</v>
      </c>
      <c r="G6" s="7">
        <v>11.33</v>
      </c>
      <c r="H6" s="66"/>
      <c r="I6" s="28" t="s">
        <v>14</v>
      </c>
      <c r="J6" s="13">
        <f t="array" ref="J6">SMALL(IF($E$2:$E$152="West Mids",$B$2:$B$151),1)</f>
        <v>10</v>
      </c>
      <c r="K6" s="13">
        <f t="array" ref="K6">SMALL(IF($E$2:$E$152="West Mids",$B$2:$B$151),2)</f>
        <v>16</v>
      </c>
      <c r="L6" s="13">
        <f t="array" ref="L6">SMALL(IF($E$2:$E$152="West Mids",$B$2:$B$151),3)</f>
        <v>21</v>
      </c>
      <c r="M6" s="13">
        <f t="array" ref="M6">SMALL(IF($E$2:$E$152="West Mids",$B$2:$B$151),4)</f>
        <v>22</v>
      </c>
      <c r="N6" s="13">
        <f t="array" ref="N6">SMALL(IF($E$2:$E$152="West Mids",$B$2:$B$151),5)</f>
        <v>32</v>
      </c>
      <c r="O6" s="17">
        <f t="array" ref="O6">SMALL(IF($E$2:$E$152="West Mids",$B$2:$B$151),6)</f>
        <v>33</v>
      </c>
      <c r="P6" s="78">
        <f t="shared" si="1"/>
        <v>134</v>
      </c>
      <c r="Q6" s="76"/>
      <c r="R6" s="77">
        <v>3</v>
      </c>
    </row>
    <row r="7" spans="1:18">
      <c r="B7" s="57">
        <f t="shared" si="0"/>
        <v>6</v>
      </c>
      <c r="C7" s="25">
        <v>10</v>
      </c>
      <c r="D7" s="5" t="str">
        <f>IF(C7="","",VLOOKUP($C7,'Entries 3'!A:D,2,0))</f>
        <v>Sophie Grainger</v>
      </c>
      <c r="E7" s="5" t="str">
        <f>IF(C7="","",VLOOKUP($C7,'Entries 3'!A:D,3,0))</f>
        <v>Cheshire</v>
      </c>
      <c r="F7" s="26" t="str">
        <f>IF(C7="","",VLOOKUP($C7,'Entries 3'!A:D,4,0))</f>
        <v>JG</v>
      </c>
      <c r="G7" s="7">
        <v>11.36</v>
      </c>
      <c r="H7" s="66"/>
      <c r="I7" s="8" t="s">
        <v>18</v>
      </c>
      <c r="J7" s="13">
        <f t="array" ref="J7">SMALL(IF($E$2:$E$152="Cheshire",$B$2:$B$151),1)</f>
        <v>4</v>
      </c>
      <c r="K7" s="13">
        <f t="array" ref="K7">SMALL(IF($E$2:$E$152="Cheshire",$B$2:$B$151),2)</f>
        <v>6</v>
      </c>
      <c r="L7" s="13">
        <f t="array" ref="L7">SMALL(IF($E$2:$E$152="Cheshire",$B$2:$B$151),3)</f>
        <v>29</v>
      </c>
      <c r="M7" s="13">
        <f t="array" ref="M7">SMALL(IF($E$2:$E$152="Cheshire",$B$2:$B$151),4)</f>
        <v>30</v>
      </c>
      <c r="N7" s="13">
        <f t="array" ref="N7">SMALL(IF($E$2:$E$152="Cheshire",$B$2:$B$151),5)</f>
        <v>31</v>
      </c>
      <c r="O7" s="17">
        <f t="array" ref="O7">SMALL(IF($E$2:$E$152="Cheshire",$B$2:$B$151),6)</f>
        <v>47</v>
      </c>
      <c r="P7" s="78">
        <f t="shared" si="1"/>
        <v>147</v>
      </c>
      <c r="Q7" s="76"/>
      <c r="R7" s="77">
        <v>4</v>
      </c>
    </row>
    <row r="8" spans="1:18">
      <c r="B8" s="57">
        <f t="shared" si="0"/>
        <v>7</v>
      </c>
      <c r="C8" s="25">
        <v>83</v>
      </c>
      <c r="D8" s="5" t="str">
        <f>IF(C8="","",VLOOKUP($C8,'Entries 3'!A:D,2,0))</f>
        <v>Jemima Bowen</v>
      </c>
      <c r="E8" s="5" t="str">
        <f>IF(C8="","",VLOOKUP($C8,'Entries 3'!A:D,3,0))</f>
        <v>Surrey</v>
      </c>
      <c r="F8" s="26" t="str">
        <f>IF(C8="","",VLOOKUP($C8,'Entries 3'!A:D,4,0))</f>
        <v>JG</v>
      </c>
      <c r="G8" s="7">
        <v>11.38</v>
      </c>
      <c r="H8" s="66"/>
      <c r="I8" s="8" t="s">
        <v>19</v>
      </c>
      <c r="J8" s="13">
        <f t="array" ref="J8">SMALL(IF($E$2:$E$152="Shropshire",$B$2:$B$151),1)</f>
        <v>14</v>
      </c>
      <c r="K8" s="13">
        <f t="array" ref="K8">SMALL(IF($E$2:$E$152="Shropshire",$B$2:$B$151),2)</f>
        <v>24</v>
      </c>
      <c r="L8" s="13">
        <f t="array" ref="L8">SMALL(IF($E$2:$E$152="Shropshire",$B$2:$B$151),3)</f>
        <v>35</v>
      </c>
      <c r="M8" s="13">
        <f t="array" ref="M8">SMALL(IF($E$2:$E$152="Shropshire",$B$2:$B$151),4)</f>
        <v>40</v>
      </c>
      <c r="N8" s="13">
        <f t="array" ref="N8">SMALL(IF($E$2:$E$152="Shropshire",$B$2:$B$151),5)</f>
        <v>42</v>
      </c>
      <c r="O8" s="17">
        <f t="array" ref="O8">SMALL(IF($E$2:$E$152="Shropshire",$B$2:$B$151),6)</f>
        <v>43</v>
      </c>
      <c r="P8" s="18">
        <f t="shared" si="1"/>
        <v>198</v>
      </c>
      <c r="Q8" s="69"/>
      <c r="R8" s="70">
        <v>5</v>
      </c>
    </row>
    <row r="9" spans="1:18">
      <c r="B9" s="57">
        <f t="shared" si="0"/>
        <v>8</v>
      </c>
      <c r="C9" s="25">
        <v>88</v>
      </c>
      <c r="D9" s="5" t="str">
        <f>IF(C9="","",VLOOKUP($C9,'Entries 3'!A:D,2,0))</f>
        <v>Sophie Lomas</v>
      </c>
      <c r="E9" s="5" t="str">
        <f>IF(C9="","",VLOOKUP($C9,'Entries 3'!A:D,3,0))</f>
        <v>Surrey</v>
      </c>
      <c r="F9" s="26" t="str">
        <f>IF(C9="","",VLOOKUP($C9,'Entries 3'!A:D,4,0))</f>
        <v>JG</v>
      </c>
      <c r="G9" s="7">
        <v>11.41</v>
      </c>
      <c r="H9" s="66"/>
      <c r="I9" s="8" t="s">
        <v>13</v>
      </c>
      <c r="J9" s="13">
        <f t="array" ref="J9">SMALL(IF($E$2:$E$152="Staffs",$B$2:$B$151),1)</f>
        <v>13</v>
      </c>
      <c r="K9" s="13">
        <f t="array" ref="K9">SMALL(IF($E$2:$E$152="Staffs",$B$2:$B$151),2)</f>
        <v>37</v>
      </c>
      <c r="L9" s="13">
        <f t="array" ref="L9">SMALL(IF($E$2:$E$152="Staffs",$B$2:$B$151),3)</f>
        <v>41</v>
      </c>
      <c r="M9" s="13">
        <f t="array" ref="M9">SMALL(IF($E$2:$E$152="Staffs",$B$2:$B$151),4)</f>
        <v>55</v>
      </c>
      <c r="N9" s="13">
        <f t="array" ref="N9">SMALL(IF($E$2:$E$152="Staffs",$B$2:$B$151),5)</f>
        <v>64</v>
      </c>
      <c r="O9" s="17">
        <f t="array" ref="O9">SMALL(IF($E$2:$E$152="Staffs",$B$2:$B$151),6)</f>
        <v>68</v>
      </c>
      <c r="P9" s="18">
        <f t="shared" si="1"/>
        <v>278</v>
      </c>
      <c r="Q9" s="69"/>
      <c r="R9" s="70">
        <v>6</v>
      </c>
    </row>
    <row r="10" spans="1:18" ht="15.75" thickBot="1">
      <c r="B10" s="57">
        <f t="shared" si="0"/>
        <v>9</v>
      </c>
      <c r="C10" s="25">
        <v>21</v>
      </c>
      <c r="D10" s="5" t="str">
        <f>IF(C10="","",VLOOKUP($C10,'Entries 3'!A:D,2,0))</f>
        <v>Martha Richards</v>
      </c>
      <c r="E10" s="5" t="str">
        <f>IF(C10="","",VLOOKUP($C10,'Entries 3'!A:D,3,0))</f>
        <v>Cumbria</v>
      </c>
      <c r="F10" s="26" t="str">
        <f>IF(C10="","",VLOOKUP($C10,'Entries 3'!A:D,4,0))</f>
        <v>JG</v>
      </c>
      <c r="G10" s="7">
        <v>11.42</v>
      </c>
      <c r="H10" s="66"/>
      <c r="I10" s="92" t="s">
        <v>28</v>
      </c>
      <c r="J10" s="13">
        <f t="array" ref="J10">SMALL(IF($E$2:$E$152="Cumbria",$B$2:$B$151),1)</f>
        <v>9</v>
      </c>
      <c r="K10" s="13">
        <f t="array" ref="K10">SMALL(IF($E$2:$E$152="Cumbria",$B$2:$B$151),2)</f>
        <v>12</v>
      </c>
      <c r="L10" s="13">
        <f t="array" ref="L10">SMALL(IF($E$2:$E$152="Cumbria",$B$2:$B$151),3)</f>
        <v>61</v>
      </c>
      <c r="M10" s="13">
        <f t="array" ref="M10">SMALL(IF($E$2:$E$152="Cumbria",$B$2:$B$151),4)</f>
        <v>72</v>
      </c>
      <c r="N10" s="13" t="e">
        <f t="array" ref="N10">SMALL(IF($E$2:$E$152="Cumbria",$B$2:$B$151),5)</f>
        <v>#NUM!</v>
      </c>
      <c r="O10" s="17" t="e">
        <f t="array" ref="O10">SMALL(IF($E$2:$E$152="Cumbria",$B$2:$B$151),6)</f>
        <v>#NUM!</v>
      </c>
      <c r="P10" s="19" t="e">
        <f t="shared" si="1"/>
        <v>#NUM!</v>
      </c>
      <c r="Q10" s="69"/>
      <c r="R10" s="70" t="s">
        <v>562</v>
      </c>
    </row>
    <row r="11" spans="1:18">
      <c r="B11" s="57">
        <f t="shared" si="0"/>
        <v>10</v>
      </c>
      <c r="C11" s="25">
        <v>122</v>
      </c>
      <c r="D11" s="5" t="str">
        <f>IF(C11="","",VLOOKUP($C11,'Entries 3'!A:D,2,0))</f>
        <v>Lucy Carey</v>
      </c>
      <c r="E11" s="5" t="str">
        <f>IF(C11="","",VLOOKUP($C11,'Entries 3'!A:D,3,0))</f>
        <v>West Mids</v>
      </c>
      <c r="F11" s="26" t="str">
        <f>IF(C11="","",VLOOKUP($C11,'Entries 3'!A:D,4,0))</f>
        <v>JG</v>
      </c>
      <c r="G11" s="7">
        <v>11.42</v>
      </c>
      <c r="H11" s="68"/>
      <c r="I11" s="11"/>
      <c r="J11" s="14"/>
      <c r="K11" s="11"/>
    </row>
    <row r="12" spans="1:18">
      <c r="B12" s="57">
        <f t="shared" si="0"/>
        <v>11</v>
      </c>
      <c r="C12" s="25">
        <v>101</v>
      </c>
      <c r="D12" s="5" t="str">
        <f>IF(C12="","",VLOOKUP($C12,'Entries 3'!A:D,2,0))</f>
        <v>Tally Smji-James</v>
      </c>
      <c r="E12" s="5" t="str">
        <f>IF(C12="","",VLOOKUP($C12,'Entries 3'!A:D,3,0))</f>
        <v>Warwickshire</v>
      </c>
      <c r="F12" s="26" t="str">
        <f>IF(C12="","",VLOOKUP($C12,'Entries 3'!A:D,4,0))</f>
        <v>JG</v>
      </c>
      <c r="G12" s="7">
        <v>11.43</v>
      </c>
      <c r="H12" s="68"/>
      <c r="I12" s="11"/>
      <c r="J12" s="14"/>
      <c r="K12" s="11"/>
    </row>
    <row r="13" spans="1:18">
      <c r="B13" s="57">
        <f t="shared" si="0"/>
        <v>12</v>
      </c>
      <c r="C13" s="25">
        <v>20</v>
      </c>
      <c r="D13" s="5" t="str">
        <f>IF(C13="","",VLOOKUP($C13,'Entries 3'!A:D,2,0))</f>
        <v>Emily Swarbrick</v>
      </c>
      <c r="E13" s="5" t="str">
        <f>IF(C13="","",VLOOKUP($C13,'Entries 3'!A:D,3,0))</f>
        <v>Cumbria</v>
      </c>
      <c r="F13" s="26" t="str">
        <f>IF(C13="","",VLOOKUP($C13,'Entries 3'!A:D,4,0))</f>
        <v>JG</v>
      </c>
      <c r="G13" s="7">
        <v>11.44</v>
      </c>
      <c r="H13" s="68"/>
      <c r="I13" s="11"/>
      <c r="J13" s="14"/>
    </row>
    <row r="14" spans="1:18">
      <c r="B14" s="57">
        <f t="shared" si="0"/>
        <v>13</v>
      </c>
      <c r="C14" s="25">
        <v>61</v>
      </c>
      <c r="D14" s="5" t="str">
        <f>IF(C14="","",VLOOKUP($C14,'Entries 3'!A:D,2,0))</f>
        <v>Sian Duval</v>
      </c>
      <c r="E14" s="5" t="str">
        <f>IF(C14="","",VLOOKUP($C14,'Entries 3'!A:D,3,0))</f>
        <v>Staffs</v>
      </c>
      <c r="F14" s="26" t="str">
        <f>IF(C14="","",VLOOKUP($C14,'Entries 3'!A:D,4,0))</f>
        <v>JG</v>
      </c>
      <c r="G14" s="7">
        <v>11.45</v>
      </c>
    </row>
    <row r="15" spans="1:18">
      <c r="B15" s="57">
        <f t="shared" si="0"/>
        <v>14</v>
      </c>
      <c r="C15" s="25">
        <v>54</v>
      </c>
      <c r="D15" s="5" t="str">
        <f>IF(C15="","",VLOOKUP($C15,'Entries 3'!A:D,2,0))</f>
        <v>Ruby Richards</v>
      </c>
      <c r="E15" s="5" t="str">
        <f>IF(C15="","",VLOOKUP($C15,'Entries 3'!A:D,3,0))</f>
        <v>Shropshire</v>
      </c>
      <c r="F15" s="26" t="str">
        <f>IF(C15="","",VLOOKUP($C15,'Entries 3'!A:D,4,0))</f>
        <v>JG</v>
      </c>
      <c r="G15" s="7">
        <v>11.45</v>
      </c>
    </row>
    <row r="16" spans="1:18">
      <c r="B16" s="57">
        <f t="shared" si="0"/>
        <v>15</v>
      </c>
      <c r="C16" s="25">
        <v>82</v>
      </c>
      <c r="D16" s="5" t="str">
        <f>IF(C16="","",VLOOKUP($C16,'Entries 3'!A:D,2,0))</f>
        <v>Eliza Sutton</v>
      </c>
      <c r="E16" s="5" t="str">
        <f>IF(C16="","",VLOOKUP($C16,'Entries 3'!A:D,3,0))</f>
        <v>Surrey</v>
      </c>
      <c r="F16" s="26" t="str">
        <f>IF(C16="","",VLOOKUP($C16,'Entries 3'!A:D,4,0))</f>
        <v>JG</v>
      </c>
      <c r="G16" s="7">
        <v>11.47</v>
      </c>
    </row>
    <row r="17" spans="2:7">
      <c r="B17" s="57">
        <f t="shared" si="0"/>
        <v>16</v>
      </c>
      <c r="C17" s="25">
        <v>125</v>
      </c>
      <c r="D17" s="5" t="str">
        <f>IF(C17="","",VLOOKUP($C17,'Entries 3'!A:D,2,0))</f>
        <v>Eloise Green</v>
      </c>
      <c r="E17" s="5" t="str">
        <f>IF(C17="","",VLOOKUP($C17,'Entries 3'!A:D,3,0))</f>
        <v>West Mids</v>
      </c>
      <c r="F17" s="26" t="str">
        <f>IF(C17="","",VLOOKUP($C17,'Entries 3'!A:D,4,0))</f>
        <v>JG</v>
      </c>
      <c r="G17" s="7">
        <v>11.48</v>
      </c>
    </row>
    <row r="18" spans="2:7">
      <c r="B18" s="57">
        <f t="shared" si="0"/>
        <v>17</v>
      </c>
      <c r="C18" s="25">
        <v>102</v>
      </c>
      <c r="D18" s="5" t="str">
        <f>IF(C18="","",VLOOKUP($C18,'Entries 3'!A:D,2,0))</f>
        <v>Abi Hamer</v>
      </c>
      <c r="E18" s="5" t="str">
        <f>IF(C18="","",VLOOKUP($C18,'Entries 3'!A:D,3,0))</f>
        <v>Warwickshire</v>
      </c>
      <c r="F18" s="26" t="str">
        <f>IF(C18="","",VLOOKUP($C18,'Entries 3'!A:D,4,0))</f>
        <v>JG</v>
      </c>
      <c r="G18" s="7">
        <v>11.51</v>
      </c>
    </row>
    <row r="19" spans="2:7">
      <c r="B19" s="57">
        <f t="shared" si="0"/>
        <v>18</v>
      </c>
      <c r="C19" s="25">
        <v>104</v>
      </c>
      <c r="D19" s="5" t="str">
        <f>IF(C19="","",VLOOKUP($C19,'Entries 3'!A:D,2,0))</f>
        <v>Ellie Deaner</v>
      </c>
      <c r="E19" s="5" t="str">
        <f>IF(C19="","",VLOOKUP($C19,'Entries 3'!A:D,3,0))</f>
        <v>Warwickshire</v>
      </c>
      <c r="F19" s="26" t="str">
        <f>IF(C19="","",VLOOKUP($C19,'Entries 3'!A:D,4,0))</f>
        <v>JG</v>
      </c>
      <c r="G19" s="7">
        <v>11.55</v>
      </c>
    </row>
    <row r="20" spans="2:7">
      <c r="B20" s="57">
        <f t="shared" si="0"/>
        <v>19</v>
      </c>
      <c r="C20" s="25">
        <v>103</v>
      </c>
      <c r="D20" s="5" t="str">
        <f>IF(C20="","",VLOOKUP($C20,'Entries 3'!A:D,2,0))</f>
        <v>Melanie Gould</v>
      </c>
      <c r="E20" s="5" t="str">
        <f>IF(C20="","",VLOOKUP($C20,'Entries 3'!A:D,3,0))</f>
        <v>Warwickshire</v>
      </c>
      <c r="F20" s="26" t="str">
        <f>IF(C20="","",VLOOKUP($C20,'Entries 3'!A:D,4,0))</f>
        <v>JG</v>
      </c>
      <c r="G20" s="7">
        <v>11.57</v>
      </c>
    </row>
    <row r="21" spans="2:7">
      <c r="B21" s="57">
        <f t="shared" si="0"/>
        <v>20</v>
      </c>
      <c r="C21" s="25">
        <v>89</v>
      </c>
      <c r="D21" s="5" t="str">
        <f>IF(C21="","",VLOOKUP($C21,'Entries 3'!A:D,2,0))</f>
        <v>Sophia Lorke</v>
      </c>
      <c r="E21" s="5" t="str">
        <f>IF(C21="","",VLOOKUP($C21,'Entries 3'!A:D,3,0))</f>
        <v>Surrey</v>
      </c>
      <c r="F21" s="26" t="str">
        <f>IF(C21="","",VLOOKUP($C21,'Entries 3'!A:D,4,0))</f>
        <v>JG</v>
      </c>
      <c r="G21" s="7">
        <v>12</v>
      </c>
    </row>
    <row r="22" spans="2:7">
      <c r="B22" s="57">
        <f t="shared" si="0"/>
        <v>21</v>
      </c>
      <c r="C22" s="25">
        <v>126</v>
      </c>
      <c r="D22" s="5" t="str">
        <f>IF(C22="","",VLOOKUP($C22,'Entries 3'!A:D,2,0))</f>
        <v>Alex Westbury</v>
      </c>
      <c r="E22" s="5" t="str">
        <f>IF(C22="","",VLOOKUP($C22,'Entries 3'!A:D,3,0))</f>
        <v>West Mids</v>
      </c>
      <c r="F22" s="26" t="str">
        <f>IF(C22="","",VLOOKUP($C22,'Entries 3'!A:D,4,0))</f>
        <v>JG</v>
      </c>
      <c r="G22" s="7">
        <v>12.02</v>
      </c>
    </row>
    <row r="23" spans="2:7">
      <c r="B23" s="57">
        <f t="shared" si="0"/>
        <v>22</v>
      </c>
      <c r="C23" s="25">
        <v>120</v>
      </c>
      <c r="D23" s="5" t="str">
        <f>IF(C23="","",VLOOKUP($C23,'Entries 3'!A:D,2,0))</f>
        <v>Kara Ingram</v>
      </c>
      <c r="E23" s="5" t="str">
        <f>IF(C23="","",VLOOKUP($C23,'Entries 3'!A:D,3,0))</f>
        <v>West Mids</v>
      </c>
      <c r="F23" s="26" t="str">
        <f>IF(C23="","",VLOOKUP($C23,'Entries 3'!A:D,4,0))</f>
        <v>JG</v>
      </c>
      <c r="G23" s="7">
        <v>12.03</v>
      </c>
    </row>
    <row r="24" spans="2:7">
      <c r="B24" s="57">
        <f t="shared" si="0"/>
        <v>23</v>
      </c>
      <c r="C24" s="25">
        <v>114</v>
      </c>
      <c r="D24" s="5" t="str">
        <f>IF(C24="","",VLOOKUP($C24,'Entries 3'!A:D,2,0))</f>
        <v>Rosie Cherry</v>
      </c>
      <c r="E24" s="5" t="str">
        <f>IF(C24="","",VLOOKUP($C24,'Entries 3'!A:D,3,0))</f>
        <v>Warwickshire</v>
      </c>
      <c r="F24" s="26" t="str">
        <f>IF(C24="","",VLOOKUP($C24,'Entries 3'!A:D,4,0))</f>
        <v>JG</v>
      </c>
      <c r="G24" s="7">
        <v>12.03</v>
      </c>
    </row>
    <row r="25" spans="2:7">
      <c r="B25" s="57">
        <f t="shared" si="0"/>
        <v>24</v>
      </c>
      <c r="C25" s="25">
        <v>49</v>
      </c>
      <c r="D25" s="5" t="str">
        <f>IF(C25="","",VLOOKUP($C25,'Entries 3'!A:D,2,0))</f>
        <v>Megan Davies</v>
      </c>
      <c r="E25" s="5" t="str">
        <f>IF(C25="","",VLOOKUP($C25,'Entries 3'!A:D,3,0))</f>
        <v>Shropshire</v>
      </c>
      <c r="F25" s="26" t="str">
        <f>IF(C25="","",VLOOKUP($C25,'Entries 3'!A:D,4,0))</f>
        <v>JG</v>
      </c>
      <c r="G25" s="7">
        <v>12.03</v>
      </c>
    </row>
    <row r="26" spans="2:7">
      <c r="B26" s="57">
        <f t="shared" si="0"/>
        <v>25</v>
      </c>
      <c r="C26" s="25">
        <v>108</v>
      </c>
      <c r="D26" s="5" t="str">
        <f>IF(C26="","",VLOOKUP($C26,'Entries 3'!A:D,2,0))</f>
        <v>Trinity McCleary</v>
      </c>
      <c r="E26" s="5" t="str">
        <f>IF(C26="","",VLOOKUP($C26,'Entries 3'!A:D,3,0))</f>
        <v>Warwickshire</v>
      </c>
      <c r="F26" s="26" t="str">
        <f>IF(C26="","",VLOOKUP($C26,'Entries 3'!A:D,4,0))</f>
        <v>JG</v>
      </c>
      <c r="G26" s="7">
        <v>12.05</v>
      </c>
    </row>
    <row r="27" spans="2:7">
      <c r="B27" s="57">
        <f t="shared" si="0"/>
        <v>26</v>
      </c>
      <c r="C27" s="25">
        <v>84</v>
      </c>
      <c r="D27" s="5" t="str">
        <f>IF(C27="","",VLOOKUP($C27,'Entries 3'!A:D,2,0))</f>
        <v>Lois Ashcroft</v>
      </c>
      <c r="E27" s="5" t="str">
        <f>IF(C27="","",VLOOKUP($C27,'Entries 3'!A:D,3,0))</f>
        <v>Surrey</v>
      </c>
      <c r="F27" s="26" t="str">
        <f>IF(C27="","",VLOOKUP($C27,'Entries 3'!A:D,4,0))</f>
        <v>JG</v>
      </c>
      <c r="G27" s="7">
        <v>12.05</v>
      </c>
    </row>
    <row r="28" spans="2:7">
      <c r="B28" s="57">
        <f t="shared" si="0"/>
        <v>27</v>
      </c>
      <c r="C28" s="25">
        <v>112</v>
      </c>
      <c r="D28" s="5" t="str">
        <f>IF(C28="","",VLOOKUP($C28,'Entries 3'!A:D,2,0))</f>
        <v>Rebecca Morrison</v>
      </c>
      <c r="E28" s="5" t="str">
        <f>IF(C28="","",VLOOKUP($C28,'Entries 3'!A:D,3,0))</f>
        <v>Warwickshire</v>
      </c>
      <c r="F28" s="26" t="str">
        <f>IF(C28="","",VLOOKUP($C28,'Entries 3'!A:D,4,0))</f>
        <v>JG</v>
      </c>
      <c r="G28" s="7">
        <v>12.08</v>
      </c>
    </row>
    <row r="29" spans="2:7">
      <c r="B29" s="57">
        <f t="shared" si="0"/>
        <v>28</v>
      </c>
      <c r="C29" s="25">
        <v>80</v>
      </c>
      <c r="D29" s="5" t="str">
        <f>IF(C29="","",VLOOKUP($C29,'Entries 3'!A:D,2,0))</f>
        <v>Katie Bunyard</v>
      </c>
      <c r="E29" s="5" t="str">
        <f>IF(C29="","",VLOOKUP($C29,'Entries 3'!A:D,3,0))</f>
        <v>Surrey</v>
      </c>
      <c r="F29" s="26" t="str">
        <f>IF(C29="","",VLOOKUP($C29,'Entries 3'!A:D,4,0))</f>
        <v>JG</v>
      </c>
      <c r="G29" s="7">
        <v>12.08</v>
      </c>
    </row>
    <row r="30" spans="2:7">
      <c r="B30" s="57">
        <f t="shared" si="0"/>
        <v>29</v>
      </c>
      <c r="C30" s="25">
        <v>4</v>
      </c>
      <c r="D30" s="5" t="str">
        <f>IF(C30="","",VLOOKUP($C30,'Entries 3'!A:D,2,0))</f>
        <v>Faye Conboy</v>
      </c>
      <c r="E30" s="5" t="str">
        <f>IF(C30="","",VLOOKUP($C30,'Entries 3'!A:D,3,0))</f>
        <v>Cheshire</v>
      </c>
      <c r="F30" s="26" t="str">
        <f>IF(C30="","",VLOOKUP($C30,'Entries 3'!A:D,4,0))</f>
        <v>JG</v>
      </c>
      <c r="G30" s="7">
        <v>12.13</v>
      </c>
    </row>
    <row r="31" spans="2:7">
      <c r="B31" s="57">
        <f t="shared" si="0"/>
        <v>30</v>
      </c>
      <c r="C31" s="25">
        <v>13</v>
      </c>
      <c r="D31" s="5" t="str">
        <f>IF(C31="","",VLOOKUP($C31,'Entries 3'!A:D,2,0))</f>
        <v>Isobel Ashcroft</v>
      </c>
      <c r="E31" s="5" t="str">
        <f>IF(C31="","",VLOOKUP($C31,'Entries 3'!A:D,3,0))</f>
        <v>Cheshire</v>
      </c>
      <c r="F31" s="26" t="str">
        <f>IF(C31="","",VLOOKUP($C31,'Entries 3'!A:D,4,0))</f>
        <v>JG</v>
      </c>
      <c r="G31" s="7">
        <v>12.16</v>
      </c>
    </row>
    <row r="32" spans="2:7">
      <c r="B32" s="57">
        <f t="shared" si="0"/>
        <v>31</v>
      </c>
      <c r="C32" s="25">
        <v>7</v>
      </c>
      <c r="D32" s="5" t="str">
        <f>IF(C32="","",VLOOKUP($C32,'Entries 3'!A:D,2,0))</f>
        <v>Libby Greeney</v>
      </c>
      <c r="E32" s="5" t="str">
        <f>IF(C32="","",VLOOKUP($C32,'Entries 3'!A:D,3,0))</f>
        <v>Cheshire</v>
      </c>
      <c r="F32" s="26" t="str">
        <f>IF(C32="","",VLOOKUP($C32,'Entries 3'!A:D,4,0))</f>
        <v>JG</v>
      </c>
      <c r="G32" s="7">
        <v>12.16</v>
      </c>
    </row>
    <row r="33" spans="2:7">
      <c r="B33" s="57">
        <f t="shared" si="0"/>
        <v>32</v>
      </c>
      <c r="C33" s="25">
        <v>121</v>
      </c>
      <c r="D33" s="5" t="str">
        <f>IF(C33="","",VLOOKUP($C33,'Entries 3'!A:D,2,0))</f>
        <v>Beth Dyall</v>
      </c>
      <c r="E33" s="5" t="str">
        <f>IF(C33="","",VLOOKUP($C33,'Entries 3'!A:D,3,0))</f>
        <v>West Mids</v>
      </c>
      <c r="F33" s="26" t="str">
        <f>IF(C33="","",VLOOKUP($C33,'Entries 3'!A:D,4,0))</f>
        <v>JG</v>
      </c>
      <c r="G33" s="7">
        <v>12.18</v>
      </c>
    </row>
    <row r="34" spans="2:7">
      <c r="B34" s="57">
        <f t="shared" si="0"/>
        <v>33</v>
      </c>
      <c r="C34" s="25">
        <v>127</v>
      </c>
      <c r="D34" s="5" t="str">
        <f>IF(C34="","",VLOOKUP($C34,'Entries 3'!A:D,2,0))</f>
        <v>Eleanor Stark</v>
      </c>
      <c r="E34" s="5" t="str">
        <f>IF(C34="","",VLOOKUP($C34,'Entries 3'!A:D,3,0))</f>
        <v>West Mids</v>
      </c>
      <c r="F34" s="26" t="str">
        <f>IF(C34="","",VLOOKUP($C34,'Entries 3'!A:D,4,0))</f>
        <v>JG</v>
      </c>
      <c r="G34" s="7">
        <v>12.19</v>
      </c>
    </row>
    <row r="35" spans="2:7">
      <c r="B35" s="57">
        <f t="shared" si="0"/>
        <v>34</v>
      </c>
      <c r="C35" s="25">
        <v>123</v>
      </c>
      <c r="D35" s="5" t="str">
        <f>IF(C35="","",VLOOKUP($C35,'Entries 3'!A:D,2,0))</f>
        <v>Abbie Llewelyn</v>
      </c>
      <c r="E35" s="5" t="str">
        <f>IF(C35="","",VLOOKUP($C35,'Entries 3'!A:D,3,0))</f>
        <v>West Mids</v>
      </c>
      <c r="F35" s="26" t="str">
        <f>IF(C35="","",VLOOKUP($C35,'Entries 3'!A:D,4,0))</f>
        <v>JG</v>
      </c>
      <c r="G35" s="7">
        <v>12.2</v>
      </c>
    </row>
    <row r="36" spans="2:7">
      <c r="B36" s="57">
        <f t="shared" si="0"/>
        <v>35</v>
      </c>
      <c r="C36" s="25">
        <v>53</v>
      </c>
      <c r="D36" s="5" t="str">
        <f>IF(C36="","",VLOOKUP($C36,'Entries 3'!A:D,2,0))</f>
        <v>Shana Stewardson</v>
      </c>
      <c r="E36" s="5" t="str">
        <f>IF(C36="","",VLOOKUP($C36,'Entries 3'!A:D,3,0))</f>
        <v>Shropshire</v>
      </c>
      <c r="F36" s="26" t="str">
        <f>IF(C36="","",VLOOKUP($C36,'Entries 3'!A:D,4,0))</f>
        <v>JG</v>
      </c>
      <c r="G36" s="7">
        <v>12.22</v>
      </c>
    </row>
    <row r="37" spans="2:7">
      <c r="B37" s="57">
        <f t="shared" si="0"/>
        <v>36</v>
      </c>
      <c r="C37" s="25">
        <v>105</v>
      </c>
      <c r="D37" s="5" t="str">
        <f>IF(C37="","",VLOOKUP($C37,'Entries 3'!A:D,2,0))</f>
        <v>Molly Mackenzie</v>
      </c>
      <c r="E37" s="5" t="str">
        <f>IF(C37="","",VLOOKUP($C37,'Entries 3'!A:D,3,0))</f>
        <v>Warwickshire</v>
      </c>
      <c r="F37" s="26" t="str">
        <f>IF(C37="","",VLOOKUP($C37,'Entries 3'!A:D,4,0))</f>
        <v>JG</v>
      </c>
      <c r="G37" s="7">
        <v>12.27</v>
      </c>
    </row>
    <row r="38" spans="2:7">
      <c r="B38" s="57">
        <f t="shared" si="0"/>
        <v>37</v>
      </c>
      <c r="C38" s="25">
        <v>67</v>
      </c>
      <c r="D38" s="5" t="str">
        <f>IF(C38="","",VLOOKUP($C38,'Entries 3'!A:D,2,0))</f>
        <v>Tegan Vickery</v>
      </c>
      <c r="E38" s="5" t="str">
        <f>IF(C38="","",VLOOKUP($C38,'Entries 3'!A:D,3,0))</f>
        <v>Staffs</v>
      </c>
      <c r="F38" s="26" t="str">
        <f>IF(C38="","",VLOOKUP($C38,'Entries 3'!A:D,4,0))</f>
        <v>JG</v>
      </c>
      <c r="G38" s="7">
        <v>12.28</v>
      </c>
    </row>
    <row r="39" spans="2:7">
      <c r="B39" s="57">
        <f t="shared" si="0"/>
        <v>38</v>
      </c>
      <c r="C39" s="25">
        <v>90</v>
      </c>
      <c r="D39" s="5" t="str">
        <f>IF(C39="","",VLOOKUP($C39,'Entries 3'!A:D,2,0))</f>
        <v>Millie Henson</v>
      </c>
      <c r="E39" s="5" t="str">
        <f>IF(C39="","",VLOOKUP($C39,'Entries 3'!A:D,3,0))</f>
        <v>Surrey</v>
      </c>
      <c r="F39" s="26" t="str">
        <f>IF(C39="","",VLOOKUP($C39,'Entries 3'!A:D,4,0))</f>
        <v>JG</v>
      </c>
      <c r="G39" s="7">
        <v>12.29</v>
      </c>
    </row>
    <row r="40" spans="2:7">
      <c r="B40" s="57">
        <f t="shared" si="0"/>
        <v>39</v>
      </c>
      <c r="C40" s="25">
        <v>87</v>
      </c>
      <c r="D40" s="5" t="str">
        <f>IF(C40="","",VLOOKUP($C40,'Entries 3'!A:D,2,0))</f>
        <v>Sadie Harris</v>
      </c>
      <c r="E40" s="5" t="str">
        <f>IF(C40="","",VLOOKUP($C40,'Entries 3'!A:D,3,0))</f>
        <v>Surrey</v>
      </c>
      <c r="F40" s="26" t="str">
        <f>IF(C40="","",VLOOKUP($C40,'Entries 3'!A:D,4,0))</f>
        <v>JG</v>
      </c>
      <c r="G40" s="7">
        <v>12.29</v>
      </c>
    </row>
    <row r="41" spans="2:7">
      <c r="B41" s="57">
        <f t="shared" si="0"/>
        <v>40</v>
      </c>
      <c r="C41" s="25">
        <v>46</v>
      </c>
      <c r="D41" s="5" t="str">
        <f>IF(C41="","",VLOOKUP($C41,'Entries 3'!A:D,2,0))</f>
        <v>Charlotte Gilbody</v>
      </c>
      <c r="E41" s="5" t="str">
        <f>IF(C41="","",VLOOKUP($C41,'Entries 3'!A:D,3,0))</f>
        <v>Shropshire</v>
      </c>
      <c r="F41" s="26" t="str">
        <f>IF(C41="","",VLOOKUP($C41,'Entries 3'!A:D,4,0))</f>
        <v>JG</v>
      </c>
      <c r="G41" s="7">
        <v>12.29</v>
      </c>
    </row>
    <row r="42" spans="2:7">
      <c r="B42" s="57">
        <f t="shared" si="0"/>
        <v>41</v>
      </c>
      <c r="C42" s="25">
        <v>62</v>
      </c>
      <c r="D42" s="5" t="str">
        <f>IF(C42="","",VLOOKUP($C42,'Entries 3'!A:D,2,0))</f>
        <v>Grace Smith</v>
      </c>
      <c r="E42" s="5" t="str">
        <f>IF(C42="","",VLOOKUP($C42,'Entries 3'!A:D,3,0))</f>
        <v>Staffs</v>
      </c>
      <c r="F42" s="26" t="str">
        <f>IF(C42="","",VLOOKUP($C42,'Entries 3'!A:D,4,0))</f>
        <v>JG</v>
      </c>
      <c r="G42" s="7">
        <v>12.3</v>
      </c>
    </row>
    <row r="43" spans="2:7">
      <c r="B43" s="57">
        <f t="shared" si="0"/>
        <v>42</v>
      </c>
      <c r="C43" s="25">
        <v>45</v>
      </c>
      <c r="D43" s="5" t="str">
        <f>IF(C43="","",VLOOKUP($C43,'Entries 3'!A:D,2,0))</f>
        <v>Charlotte Broadhurst</v>
      </c>
      <c r="E43" s="5" t="str">
        <f>IF(C43="","",VLOOKUP($C43,'Entries 3'!A:D,3,0))</f>
        <v>Shropshire</v>
      </c>
      <c r="F43" s="26" t="str">
        <f>IF(C43="","",VLOOKUP($C43,'Entries 3'!A:D,4,0))</f>
        <v>JG</v>
      </c>
      <c r="G43" s="7">
        <v>12.31</v>
      </c>
    </row>
    <row r="44" spans="2:7">
      <c r="B44" s="57">
        <f t="shared" si="0"/>
        <v>43</v>
      </c>
      <c r="C44" s="25">
        <v>55</v>
      </c>
      <c r="D44" s="5" t="str">
        <f>IF(C44="","",VLOOKUP($C44,'Entries 3'!A:D,2,0))</f>
        <v>Libby Veitch</v>
      </c>
      <c r="E44" s="5" t="str">
        <f>IF(C44="","",VLOOKUP($C44,'Entries 3'!A:D,3,0))</f>
        <v>Shropshire</v>
      </c>
      <c r="F44" s="26" t="str">
        <f>IF(C44="","",VLOOKUP($C44,'Entries 3'!A:D,4,0))</f>
        <v>JG</v>
      </c>
      <c r="G44" s="7">
        <v>12.32</v>
      </c>
    </row>
    <row r="45" spans="2:7">
      <c r="B45" s="57">
        <f t="shared" si="0"/>
        <v>44</v>
      </c>
      <c r="C45" s="25">
        <v>109</v>
      </c>
      <c r="D45" s="5" t="str">
        <f>IF(C45="","",VLOOKUP($C45,'Entries 3'!A:D,2,0))</f>
        <v>Grace Golinski</v>
      </c>
      <c r="E45" s="5" t="str">
        <f>IF(C45="","",VLOOKUP($C45,'Entries 3'!A:D,3,0))</f>
        <v>Warwickshire</v>
      </c>
      <c r="F45" s="26" t="str">
        <f>IF(C45="","",VLOOKUP($C45,'Entries 3'!A:D,4,0))</f>
        <v>JG</v>
      </c>
      <c r="G45" s="7">
        <v>12.34</v>
      </c>
    </row>
    <row r="46" spans="2:7">
      <c r="B46" s="57">
        <f t="shared" si="0"/>
        <v>45</v>
      </c>
      <c r="C46" s="25">
        <v>113</v>
      </c>
      <c r="D46" s="5" t="str">
        <f>IF(C46="","",VLOOKUP($C46,'Entries 3'!A:D,2,0))</f>
        <v>Erin Darcy</v>
      </c>
      <c r="E46" s="5" t="str">
        <f>IF(C46="","",VLOOKUP($C46,'Entries 3'!A:D,3,0))</f>
        <v>Warwickshire</v>
      </c>
      <c r="F46" s="26" t="str">
        <f>IF(C46="","",VLOOKUP($C46,'Entries 3'!A:D,4,0))</f>
        <v>JG</v>
      </c>
      <c r="G46" s="7">
        <v>12.35</v>
      </c>
    </row>
    <row r="47" spans="2:7">
      <c r="B47" s="57">
        <f t="shared" si="0"/>
        <v>46</v>
      </c>
      <c r="C47" s="25">
        <v>52</v>
      </c>
      <c r="D47" s="5" t="str">
        <f>IF(C47="","",VLOOKUP($C47,'Entries 3'!A:D,2,0))</f>
        <v>Maggie Preece</v>
      </c>
      <c r="E47" s="5" t="str">
        <f>IF(C47="","",VLOOKUP($C47,'Entries 3'!A:D,3,0))</f>
        <v>Shropshire</v>
      </c>
      <c r="F47" s="26" t="str">
        <f>IF(C47="","",VLOOKUP($C47,'Entries 3'!A:D,4,0))</f>
        <v>JG</v>
      </c>
      <c r="G47" s="7">
        <v>12.36</v>
      </c>
    </row>
    <row r="48" spans="2:7">
      <c r="B48" s="57">
        <f t="shared" si="0"/>
        <v>47</v>
      </c>
      <c r="C48" s="25">
        <v>11</v>
      </c>
      <c r="D48" s="5" t="str">
        <f>IF(C48="","",VLOOKUP($C48,'Entries 3'!A:D,2,0))</f>
        <v>Thea Smith</v>
      </c>
      <c r="E48" s="5" t="str">
        <f>IF(C48="","",VLOOKUP($C48,'Entries 3'!A:D,3,0))</f>
        <v>Cheshire</v>
      </c>
      <c r="F48" s="26" t="str">
        <f>IF(C48="","",VLOOKUP($C48,'Entries 3'!A:D,4,0))</f>
        <v>JG</v>
      </c>
      <c r="G48" s="7">
        <v>12.37</v>
      </c>
    </row>
    <row r="49" spans="2:7">
      <c r="B49" s="57">
        <f t="shared" si="0"/>
        <v>48</v>
      </c>
      <c r="C49" s="25">
        <v>106</v>
      </c>
      <c r="D49" s="5" t="str">
        <f>IF(C49="","",VLOOKUP($C49,'Entries 3'!A:D,2,0))</f>
        <v>Sophie Smart</v>
      </c>
      <c r="E49" s="5" t="str">
        <f>IF(C49="","",VLOOKUP($C49,'Entries 3'!A:D,3,0))</f>
        <v>Warwickshire</v>
      </c>
      <c r="F49" s="26" t="str">
        <f>IF(C49="","",VLOOKUP($C49,'Entries 3'!A:D,4,0))</f>
        <v>JG</v>
      </c>
      <c r="G49" s="7">
        <v>12.38</v>
      </c>
    </row>
    <row r="50" spans="2:7">
      <c r="B50" s="57">
        <f t="shared" si="0"/>
        <v>49</v>
      </c>
      <c r="C50" s="25">
        <v>3</v>
      </c>
      <c r="D50" s="5" t="str">
        <f>IF(C50="","",VLOOKUP($C50,'Entries 3'!A:D,2,0))</f>
        <v>Emily Bevan</v>
      </c>
      <c r="E50" s="5" t="str">
        <f>IF(C50="","",VLOOKUP($C50,'Entries 3'!A:D,3,0))</f>
        <v>Cheshire</v>
      </c>
      <c r="F50" s="26" t="str">
        <f>IF(C50="","",VLOOKUP($C50,'Entries 3'!A:D,4,0))</f>
        <v>JG</v>
      </c>
      <c r="G50" s="7">
        <v>12.39</v>
      </c>
    </row>
    <row r="51" spans="2:7">
      <c r="B51" s="57">
        <f t="shared" si="0"/>
        <v>50</v>
      </c>
      <c r="C51" s="25">
        <v>5</v>
      </c>
      <c r="D51" s="5" t="str">
        <f>IF(C51="","",VLOOKUP($C51,'Entries 3'!A:D,2,0))</f>
        <v>Grace Rose</v>
      </c>
      <c r="E51" s="5" t="str">
        <f>IF(C51="","",VLOOKUP($C51,'Entries 3'!A:D,3,0))</f>
        <v>Cheshire</v>
      </c>
      <c r="F51" s="26" t="str">
        <f>IF(C51="","",VLOOKUP($C51,'Entries 3'!A:D,4,0))</f>
        <v>JG</v>
      </c>
      <c r="G51" s="7">
        <v>12.39</v>
      </c>
    </row>
    <row r="52" spans="2:7">
      <c r="B52" s="57">
        <f t="shared" si="0"/>
        <v>51</v>
      </c>
      <c r="C52" s="25">
        <v>128</v>
      </c>
      <c r="D52" s="5" t="str">
        <f>IF(C52="","",VLOOKUP($C52,'Entries 3'!A:D,2,0))</f>
        <v>Rosa Shadforth-Groucutt</v>
      </c>
      <c r="E52" s="5" t="str">
        <f>IF(C52="","",VLOOKUP($C52,'Entries 3'!A:D,3,0))</f>
        <v>West Mids</v>
      </c>
      <c r="F52" s="26" t="str">
        <f>IF(C52="","",VLOOKUP($C52,'Entries 3'!A:D,4,0))</f>
        <v>JG</v>
      </c>
      <c r="G52" s="7">
        <v>12.39</v>
      </c>
    </row>
    <row r="53" spans="2:7">
      <c r="B53" s="57">
        <f t="shared" si="0"/>
        <v>52</v>
      </c>
      <c r="C53" s="25">
        <v>110</v>
      </c>
      <c r="D53" s="5" t="str">
        <f>IF(C53="","",VLOOKUP($C53,'Entries 3'!A:D,2,0))</f>
        <v>Emily Lovett</v>
      </c>
      <c r="E53" s="5" t="str">
        <f>IF(C53="","",VLOOKUP($C53,'Entries 3'!A:D,3,0))</f>
        <v>Warwickshire</v>
      </c>
      <c r="F53" s="26" t="str">
        <f>IF(C53="","",VLOOKUP($C53,'Entries 3'!A:D,4,0))</f>
        <v>JG</v>
      </c>
      <c r="G53" s="7">
        <v>12.4</v>
      </c>
    </row>
    <row r="54" spans="2:7">
      <c r="B54" s="57">
        <f t="shared" si="0"/>
        <v>53</v>
      </c>
      <c r="C54" s="25">
        <v>131</v>
      </c>
      <c r="D54" s="5" t="str">
        <f>IF(C54="","",VLOOKUP($C54,'Entries 3'!A:D,2,0))</f>
        <v>Lucy Green</v>
      </c>
      <c r="E54" s="5" t="str">
        <f>IF(C54="","",VLOOKUP($C54,'Entries 3'!A:D,3,0))</f>
        <v>West Mids</v>
      </c>
      <c r="F54" s="26" t="str">
        <f>IF(C54="","",VLOOKUP($C54,'Entries 3'!A:D,4,0))</f>
        <v>JG</v>
      </c>
      <c r="G54" s="7">
        <v>12.41</v>
      </c>
    </row>
    <row r="55" spans="2:7">
      <c r="B55" s="57">
        <f t="shared" si="0"/>
        <v>54</v>
      </c>
      <c r="C55" s="25">
        <v>124</v>
      </c>
      <c r="D55" s="5" t="str">
        <f>IF(C55="","",VLOOKUP($C55,'Entries 3'!A:D,2,0))</f>
        <v>Elisabeth Marshall</v>
      </c>
      <c r="E55" s="5" t="str">
        <f>IF(C55="","",VLOOKUP($C55,'Entries 3'!A:D,3,0))</f>
        <v>West Mids</v>
      </c>
      <c r="F55" s="26" t="str">
        <f>IF(C55="","",VLOOKUP($C55,'Entries 3'!A:D,4,0))</f>
        <v>JG</v>
      </c>
      <c r="G55" s="7">
        <v>12.42</v>
      </c>
    </row>
    <row r="56" spans="2:7">
      <c r="B56" s="57">
        <f t="shared" si="0"/>
        <v>55</v>
      </c>
      <c r="C56" s="25">
        <v>66</v>
      </c>
      <c r="D56" s="5" t="str">
        <f>IF(C56="","",VLOOKUP($C56,'Entries 3'!A:D,2,0))</f>
        <v>Libby Andrzejewski</v>
      </c>
      <c r="E56" s="5" t="str">
        <f>IF(C56="","",VLOOKUP($C56,'Entries 3'!A:D,3,0))</f>
        <v>Staffs</v>
      </c>
      <c r="F56" s="26" t="str">
        <f>IF(C56="","",VLOOKUP($C56,'Entries 3'!A:D,4,0))</f>
        <v>JG</v>
      </c>
      <c r="G56" s="7">
        <v>12.43</v>
      </c>
    </row>
    <row r="57" spans="2:7">
      <c r="B57" s="57">
        <f t="shared" si="0"/>
        <v>56</v>
      </c>
      <c r="C57" s="25">
        <v>47</v>
      </c>
      <c r="D57" s="5" t="str">
        <f>IF(C57="","",VLOOKUP($C57,'Entries 3'!A:D,2,0))</f>
        <v>Holly Bingham</v>
      </c>
      <c r="E57" s="5" t="str">
        <f>IF(C57="","",VLOOKUP($C57,'Entries 3'!A:D,3,0))</f>
        <v>Shropshire</v>
      </c>
      <c r="F57" s="26" t="str">
        <f>IF(C57="","",VLOOKUP($C57,'Entries 3'!A:D,4,0))</f>
        <v>JG</v>
      </c>
      <c r="G57" s="7">
        <v>12.44</v>
      </c>
    </row>
    <row r="58" spans="2:7">
      <c r="B58" s="57">
        <f t="shared" si="0"/>
        <v>57</v>
      </c>
      <c r="C58" s="25">
        <v>58</v>
      </c>
      <c r="D58" s="5" t="str">
        <f>IF(C58="","",VLOOKUP($C58,'Entries 3'!A:D,2,0))</f>
        <v>Grace Switozski</v>
      </c>
      <c r="E58" s="5" t="str">
        <f>IF(C58="","",VLOOKUP($C58,'Entries 3'!A:D,3,0))</f>
        <v>Shropshire</v>
      </c>
      <c r="F58" s="26" t="str">
        <f>IF(C58="","",VLOOKUP($C58,'Entries 3'!A:D,4,0))</f>
        <v>JG</v>
      </c>
      <c r="G58" s="7">
        <v>12.45</v>
      </c>
    </row>
    <row r="59" spans="2:7">
      <c r="B59" s="57">
        <f t="shared" si="0"/>
        <v>58</v>
      </c>
      <c r="C59" s="25">
        <v>111</v>
      </c>
      <c r="D59" s="5" t="str">
        <f>IF(C59="","",VLOOKUP($C59,'Entries 3'!A:D,2,0))</f>
        <v>Molly Minshull</v>
      </c>
      <c r="E59" s="5" t="str">
        <f>IF(C59="","",VLOOKUP($C59,'Entries 3'!A:D,3,0))</f>
        <v>Warwickshire</v>
      </c>
      <c r="F59" s="26" t="str">
        <f>IF(C59="","",VLOOKUP($C59,'Entries 3'!A:D,4,0))</f>
        <v>JG</v>
      </c>
      <c r="G59" s="7">
        <v>12.47</v>
      </c>
    </row>
    <row r="60" spans="2:7">
      <c r="B60" s="57">
        <f t="shared" si="0"/>
        <v>59</v>
      </c>
      <c r="C60" s="25">
        <v>42</v>
      </c>
      <c r="D60" s="5" t="str">
        <f>IF(C60="","",VLOOKUP($C60,'Entries 3'!A:D,2,0))</f>
        <v>Cerys Daniels</v>
      </c>
      <c r="E60" s="5" t="str">
        <f>IF(C60="","",VLOOKUP($C60,'Entries 3'!A:D,3,0))</f>
        <v>Shropshire</v>
      </c>
      <c r="F60" s="26" t="str">
        <f>IF(C60="","",VLOOKUP($C60,'Entries 3'!A:D,4,0))</f>
        <v>JG</v>
      </c>
      <c r="G60" s="7">
        <v>12.47</v>
      </c>
    </row>
    <row r="61" spans="2:7">
      <c r="B61" s="57">
        <f t="shared" si="0"/>
        <v>60</v>
      </c>
      <c r="C61" s="25">
        <v>130</v>
      </c>
      <c r="D61" s="5" t="str">
        <f>IF(C61="","",VLOOKUP($C61,'Entries 3'!A:D,2,0))</f>
        <v>Phoebe Clark</v>
      </c>
      <c r="E61" s="5" t="str">
        <f>IF(C61="","",VLOOKUP($C61,'Entries 3'!A:D,3,0))</f>
        <v>West Mids</v>
      </c>
      <c r="F61" s="26" t="str">
        <f>IF(C61="","",VLOOKUP($C61,'Entries 3'!A:D,4,0))</f>
        <v>JG</v>
      </c>
      <c r="G61" s="7">
        <v>12.49</v>
      </c>
    </row>
    <row r="62" spans="2:7">
      <c r="B62" s="57">
        <f t="shared" si="0"/>
        <v>61</v>
      </c>
      <c r="C62" s="25">
        <v>28</v>
      </c>
      <c r="D62" s="5" t="str">
        <f>IF(C62="","",VLOOKUP($C62,'Entries 3'!A:D,2,0))</f>
        <v>Gemma Odowd</v>
      </c>
      <c r="E62" s="5" t="str">
        <f>IF(C62="","",VLOOKUP($C62,'Entries 3'!A:D,3,0))</f>
        <v>Cumbria</v>
      </c>
      <c r="F62" s="26" t="str">
        <f>IF(C62="","",VLOOKUP($C62,'Entries 3'!A:D,4,0))</f>
        <v>JG</v>
      </c>
      <c r="G62" s="7">
        <v>12.49</v>
      </c>
    </row>
    <row r="63" spans="2:7">
      <c r="B63" s="57">
        <f t="shared" si="0"/>
        <v>62</v>
      </c>
      <c r="C63" s="25">
        <v>81</v>
      </c>
      <c r="D63" s="5" t="str">
        <f>IF(C63="","",VLOOKUP($C63,'Entries 3'!A:D,2,0))</f>
        <v>Tabitha Welsh</v>
      </c>
      <c r="E63" s="5" t="str">
        <f>IF(C63="","",VLOOKUP($C63,'Entries 3'!A:D,3,0))</f>
        <v>Surrey</v>
      </c>
      <c r="F63" s="26" t="str">
        <f>IF(C63="","",VLOOKUP($C63,'Entries 3'!A:D,4,0))</f>
        <v>JG</v>
      </c>
      <c r="G63" s="7">
        <v>12.5</v>
      </c>
    </row>
    <row r="64" spans="2:7">
      <c r="B64" s="57">
        <f t="shared" si="0"/>
        <v>63</v>
      </c>
      <c r="C64" s="25">
        <v>48</v>
      </c>
      <c r="D64" s="5" t="str">
        <f>IF(C64="","",VLOOKUP($C64,'Entries 3'!A:D,2,0))</f>
        <v>Abi Cottam</v>
      </c>
      <c r="E64" s="5" t="str">
        <f>IF(C64="","",VLOOKUP($C64,'Entries 3'!A:D,3,0))</f>
        <v>Shropshire</v>
      </c>
      <c r="F64" s="26" t="str">
        <f>IF(C64="","",VLOOKUP($C64,'Entries 3'!A:D,4,0))</f>
        <v>JG</v>
      </c>
      <c r="G64" s="7">
        <v>12.51</v>
      </c>
    </row>
    <row r="65" spans="2:7">
      <c r="B65" s="57">
        <f t="shared" si="0"/>
        <v>64</v>
      </c>
      <c r="C65" s="25">
        <v>65</v>
      </c>
      <c r="D65" s="5" t="str">
        <f>IF(C65="","",VLOOKUP($C65,'Entries 3'!A:D,2,0))</f>
        <v>Millie Holding</v>
      </c>
      <c r="E65" s="5" t="str">
        <f>IF(C65="","",VLOOKUP($C65,'Entries 3'!A:D,3,0))</f>
        <v>Staffs</v>
      </c>
      <c r="F65" s="26" t="str">
        <f>IF(C65="","",VLOOKUP($C65,'Entries 3'!A:D,4,0))</f>
        <v>JG</v>
      </c>
      <c r="G65" s="7">
        <v>12.52</v>
      </c>
    </row>
    <row r="66" spans="2:7">
      <c r="B66" s="57">
        <f t="shared" si="0"/>
        <v>65</v>
      </c>
      <c r="C66" s="25">
        <v>50</v>
      </c>
      <c r="D66" s="5" t="str">
        <f>IF(C66="","",VLOOKUP($C66,'Entries 3'!A:D,2,0))</f>
        <v>Katie Appleby</v>
      </c>
      <c r="E66" s="5" t="str">
        <f>IF(C66="","",VLOOKUP($C66,'Entries 3'!A:D,3,0))</f>
        <v>Shropshire</v>
      </c>
      <c r="F66" s="26" t="str">
        <f>IF(C66="","",VLOOKUP($C66,'Entries 3'!A:D,4,0))</f>
        <v>JG</v>
      </c>
      <c r="G66" s="7">
        <v>12.58</v>
      </c>
    </row>
    <row r="67" spans="2:7">
      <c r="B67" s="57">
        <f t="shared" si="0"/>
        <v>66</v>
      </c>
      <c r="C67" s="25">
        <v>107</v>
      </c>
      <c r="D67" s="5" t="str">
        <f>IF(C67="","",VLOOKUP($C67,'Entries 3'!A:D,2,0))</f>
        <v>Libbie Price</v>
      </c>
      <c r="E67" s="5" t="str">
        <f>IF(C67="","",VLOOKUP($C67,'Entries 3'!A:D,3,0))</f>
        <v>Warwickshire</v>
      </c>
      <c r="F67" s="26" t="str">
        <f>IF(C67="","",VLOOKUP($C67,'Entries 3'!A:D,4,0))</f>
        <v>JG</v>
      </c>
      <c r="G67" s="7">
        <v>13</v>
      </c>
    </row>
    <row r="68" spans="2:7">
      <c r="B68" s="57">
        <f t="shared" ref="B68:B131" si="2">SUM(B67+1)</f>
        <v>67</v>
      </c>
      <c r="C68" s="25">
        <v>129</v>
      </c>
      <c r="D68" s="5" t="str">
        <f>IF(C68="","",VLOOKUP($C68,'Entries 3'!A:D,2,0))</f>
        <v>Jessie Walker</v>
      </c>
      <c r="E68" s="5" t="str">
        <f>IF(C68="","",VLOOKUP($C68,'Entries 3'!A:D,3,0))</f>
        <v>West Mids</v>
      </c>
      <c r="F68" s="26" t="str">
        <f>IF(C68="","",VLOOKUP($C68,'Entries 3'!A:D,4,0))</f>
        <v>JG</v>
      </c>
      <c r="G68" s="7">
        <v>13.07</v>
      </c>
    </row>
    <row r="69" spans="2:7">
      <c r="B69" s="57">
        <f t="shared" si="2"/>
        <v>68</v>
      </c>
      <c r="C69" s="25">
        <v>63</v>
      </c>
      <c r="D69" s="5" t="str">
        <f>IF(C69="","",VLOOKUP($C69,'Entries 3'!A:D,2,0))</f>
        <v>Emily Pearce</v>
      </c>
      <c r="E69" s="5" t="str">
        <f>IF(C69="","",VLOOKUP($C69,'Entries 3'!A:D,3,0))</f>
        <v>Staffs</v>
      </c>
      <c r="F69" s="26" t="str">
        <f>IF(C69="","",VLOOKUP($C69,'Entries 3'!A:D,4,0))</f>
        <v>JG</v>
      </c>
      <c r="G69" s="7">
        <v>13.09</v>
      </c>
    </row>
    <row r="70" spans="2:7">
      <c r="B70" s="57">
        <f t="shared" si="2"/>
        <v>69</v>
      </c>
      <c r="C70" s="25">
        <v>12</v>
      </c>
      <c r="D70" s="5" t="str">
        <f>IF(C70="","",VLOOKUP($C70,'Entries 3'!A:D,2,0))</f>
        <v>Jodie Bemand</v>
      </c>
      <c r="E70" s="5" t="str">
        <f>IF(C70="","",VLOOKUP($C70,'Entries 3'!A:D,3,0))</f>
        <v>Cheshire</v>
      </c>
      <c r="F70" s="26" t="str">
        <f>IF(C70="","",VLOOKUP($C70,'Entries 3'!A:D,4,0))</f>
        <v>JG</v>
      </c>
      <c r="G70" s="7">
        <v>13.1</v>
      </c>
    </row>
    <row r="71" spans="2:7">
      <c r="B71" s="57">
        <f t="shared" si="2"/>
        <v>70</v>
      </c>
      <c r="C71" s="25">
        <v>51</v>
      </c>
      <c r="D71" s="5" t="str">
        <f>IF(C71="","",VLOOKUP($C71,'Entries 3'!A:D,2,0))</f>
        <v>Ruby Hancox</v>
      </c>
      <c r="E71" s="5" t="str">
        <f>IF(C71="","",VLOOKUP($C71,'Entries 3'!A:D,3,0))</f>
        <v>Shropshire</v>
      </c>
      <c r="F71" s="26" t="str">
        <f>IF(C71="","",VLOOKUP($C71,'Entries 3'!A:D,4,0))</f>
        <v>JG</v>
      </c>
      <c r="G71" s="7">
        <v>13.11</v>
      </c>
    </row>
    <row r="72" spans="2:7">
      <c r="B72" s="57">
        <f t="shared" si="2"/>
        <v>71</v>
      </c>
      <c r="C72" s="25">
        <v>133</v>
      </c>
      <c r="D72" s="5" t="str">
        <f>IF(C72="","",VLOOKUP($C72,'Entries 3'!A:D,2,0))</f>
        <v>Leila Rahmati</v>
      </c>
      <c r="E72" s="5" t="str">
        <f>IF(C72="","",VLOOKUP($C72,'Entries 3'!A:D,3,0))</f>
        <v>West Mids</v>
      </c>
      <c r="F72" s="26" t="str">
        <f>IF(C72="","",VLOOKUP($C72,'Entries 3'!A:D,4,0))</f>
        <v>JG</v>
      </c>
      <c r="G72" s="7">
        <v>13.14</v>
      </c>
    </row>
    <row r="73" spans="2:7">
      <c r="B73" s="57">
        <f t="shared" si="2"/>
        <v>72</v>
      </c>
      <c r="C73" s="25">
        <v>30</v>
      </c>
      <c r="D73" s="5" t="str">
        <f>IF(C73="","",VLOOKUP($C73,'Entries 3'!A:D,2,0))</f>
        <v>Katie Russel</v>
      </c>
      <c r="E73" s="5" t="str">
        <f>IF(C73="","",VLOOKUP($C73,'Entries 3'!A:D,3,0))</f>
        <v>Cumbria</v>
      </c>
      <c r="F73" s="26" t="str">
        <f>IF(C73="","",VLOOKUP($C73,'Entries 3'!A:D,4,0))</f>
        <v>JG</v>
      </c>
      <c r="G73" s="7">
        <v>13.33</v>
      </c>
    </row>
    <row r="74" spans="2:7">
      <c r="B74" s="57">
        <f t="shared" si="2"/>
        <v>73</v>
      </c>
      <c r="C74" s="25">
        <v>69</v>
      </c>
      <c r="D74" s="5" t="str">
        <f>IF(C74="","",VLOOKUP($C74,'Entries 3'!A:D,2,0))</f>
        <v>Kayleigh Goodwin</v>
      </c>
      <c r="E74" s="5" t="str">
        <f>IF(C74="","",VLOOKUP($C74,'Entries 3'!A:D,3,0))</f>
        <v>Staffs</v>
      </c>
      <c r="F74" s="26" t="str">
        <f>IF(C74="","",VLOOKUP($C74,'Entries 3'!A:D,4,0))</f>
        <v>JG</v>
      </c>
      <c r="G74" s="7">
        <v>13.38</v>
      </c>
    </row>
    <row r="75" spans="2:7">
      <c r="B75" s="57">
        <f t="shared" si="2"/>
        <v>74</v>
      </c>
      <c r="C75" s="25">
        <v>70</v>
      </c>
      <c r="D75" s="5" t="str">
        <f>IF(C75="","",VLOOKUP($C75,'Entries 3'!A:D,2,0))</f>
        <v>Erin Wellington</v>
      </c>
      <c r="E75" s="5" t="str">
        <f>IF(C75="","",VLOOKUP($C75,'Entries 3'!A:D,3,0))</f>
        <v>Staffs</v>
      </c>
      <c r="F75" s="26" t="str">
        <f>IF(C75="","",VLOOKUP($C75,'Entries 3'!A:D,4,0))</f>
        <v>JG</v>
      </c>
      <c r="G75" s="7">
        <v>13.4</v>
      </c>
    </row>
    <row r="76" spans="2:7">
      <c r="B76" s="57">
        <f t="shared" si="2"/>
        <v>75</v>
      </c>
      <c r="C76" s="25">
        <v>132</v>
      </c>
      <c r="D76" s="5" t="str">
        <f>IF(C76="","",VLOOKUP($C76,'Entries 3'!A:D,2,0))</f>
        <v>Joanna Minshull</v>
      </c>
      <c r="E76" s="5" t="str">
        <f>IF(C76="","",VLOOKUP($C76,'Entries 3'!A:D,3,0))</f>
        <v>West Mids</v>
      </c>
      <c r="F76" s="26" t="str">
        <f>IF(C76="","",VLOOKUP($C76,'Entries 3'!A:D,4,0))</f>
        <v>JG</v>
      </c>
      <c r="G76" s="7">
        <v>13.59</v>
      </c>
    </row>
    <row r="77" spans="2:7">
      <c r="B77" s="57">
        <f t="shared" si="2"/>
        <v>76</v>
      </c>
      <c r="C77" s="25">
        <v>41</v>
      </c>
      <c r="D77" s="5" t="str">
        <f>IF(C77="","",VLOOKUP($C77,'Entries 3'!A:D,2,0))</f>
        <v>Anna Rothera</v>
      </c>
      <c r="E77" s="5" t="str">
        <f>IF(C77="","",VLOOKUP($C77,'Entries 3'!A:D,3,0))</f>
        <v>Shropshire</v>
      </c>
      <c r="F77" s="26" t="str">
        <f>IF(C77="","",VLOOKUP($C77,'Entries 3'!A:D,4,0))</f>
        <v>JG</v>
      </c>
      <c r="G77" s="7">
        <v>13.59</v>
      </c>
    </row>
    <row r="78" spans="2:7">
      <c r="B78" s="57">
        <f t="shared" si="2"/>
        <v>77</v>
      </c>
      <c r="C78" s="25">
        <v>44</v>
      </c>
      <c r="D78" s="5" t="str">
        <f>IF(C78="","",VLOOKUP($C78,'Entries 3'!A:D,2,0))</f>
        <v>Lucy Humphreys</v>
      </c>
      <c r="E78" s="5" t="str">
        <f>IF(C78="","",VLOOKUP($C78,'Entries 3'!A:D,3,0))</f>
        <v>Shropshire</v>
      </c>
      <c r="F78" s="26" t="str">
        <f>IF(C78="","",VLOOKUP($C78,'Entries 3'!A:D,4,0))</f>
        <v>JG</v>
      </c>
      <c r="G78" s="7">
        <v>14</v>
      </c>
    </row>
    <row r="79" spans="2:7">
      <c r="B79" s="57">
        <f t="shared" si="2"/>
        <v>78</v>
      </c>
      <c r="C79" s="25">
        <v>40</v>
      </c>
      <c r="D79" s="5" t="str">
        <f>IF(C79="","",VLOOKUP($C79,'Entries 3'!A:D,2,0))</f>
        <v>Mia Wyatt</v>
      </c>
      <c r="E79" s="5" t="str">
        <f>IF(C79="","",VLOOKUP($C79,'Entries 3'!A:D,3,0))</f>
        <v>Shropshire</v>
      </c>
      <c r="F79" s="26" t="str">
        <f>IF(C79="","",VLOOKUP($C79,'Entries 3'!A:D,4,0))</f>
        <v>JG</v>
      </c>
      <c r="G79" s="7">
        <v>14.26</v>
      </c>
    </row>
    <row r="80" spans="2:7">
      <c r="B80" s="57">
        <f t="shared" si="2"/>
        <v>79</v>
      </c>
      <c r="C80" s="25">
        <v>56</v>
      </c>
      <c r="D80" s="5" t="str">
        <f>IF(C80="","",VLOOKUP($C80,'Entries 3'!A:D,2,0))</f>
        <v>Lucy Othen</v>
      </c>
      <c r="E80" s="5" t="str">
        <f>IF(C80="","",VLOOKUP($C80,'Entries 3'!A:D,3,0))</f>
        <v>Shropshire</v>
      </c>
      <c r="F80" s="26" t="str">
        <f>IF(C80="","",VLOOKUP($C80,'Entries 3'!A:D,4,0))</f>
        <v>JG</v>
      </c>
      <c r="G80" s="7">
        <v>14.28</v>
      </c>
    </row>
    <row r="81" spans="2:7">
      <c r="B81" s="57">
        <f t="shared" si="2"/>
        <v>80</v>
      </c>
      <c r="C81" s="25">
        <v>57</v>
      </c>
      <c r="D81" s="5" t="str">
        <f>IF(C81="","",VLOOKUP($C81,'Entries 3'!A:D,2,0))</f>
        <v>Clair Green</v>
      </c>
      <c r="E81" s="5" t="str">
        <f>IF(C81="","",VLOOKUP($C81,'Entries 3'!A:D,3,0))</f>
        <v>Shropshire</v>
      </c>
      <c r="F81" s="26" t="str">
        <f>IF(C81="","",VLOOKUP($C81,'Entries 3'!A:D,4,0))</f>
        <v>JG</v>
      </c>
      <c r="G81" s="7">
        <v>14.52</v>
      </c>
    </row>
    <row r="82" spans="2:7">
      <c r="B82" s="57">
        <f t="shared" si="2"/>
        <v>81</v>
      </c>
      <c r="C82" s="25">
        <v>43</v>
      </c>
      <c r="D82" s="5" t="str">
        <f>IF(C82="","",VLOOKUP($C82,'Entries 3'!A:D,2,0))</f>
        <v>Phoebe Gilks</v>
      </c>
      <c r="E82" s="5" t="str">
        <f>IF(C82="","",VLOOKUP($C82,'Entries 3'!A:D,3,0))</f>
        <v>Shropshire</v>
      </c>
      <c r="F82" s="26" t="str">
        <f>IF(C82="","",VLOOKUP($C82,'Entries 3'!A:D,4,0))</f>
        <v>JG</v>
      </c>
      <c r="G82" s="7">
        <v>16.46</v>
      </c>
    </row>
    <row r="83" spans="2:7">
      <c r="B83" s="57">
        <f t="shared" si="2"/>
        <v>82</v>
      </c>
      <c r="D83" s="5" t="str">
        <f>IF(C83="","",VLOOKUP($C83,'Entries 3'!A:D,2,0))</f>
        <v/>
      </c>
      <c r="E83" s="5" t="str">
        <f>IF(C83="","",VLOOKUP($C83,'Entries 3'!A:D,3,0))</f>
        <v/>
      </c>
      <c r="F83" s="26" t="str">
        <f>IF(C83="","",VLOOKUP($C83,'Entries 3'!A:D,4,0))</f>
        <v/>
      </c>
    </row>
    <row r="84" spans="2:7">
      <c r="B84" s="57">
        <f t="shared" si="2"/>
        <v>83</v>
      </c>
      <c r="D84" s="5" t="str">
        <f>IF(C84="","",VLOOKUP($C84,'Entries 3'!A:D,2,0))</f>
        <v/>
      </c>
      <c r="E84" s="5" t="str">
        <f>IF(C84="","",VLOOKUP($C84,'Entries 3'!A:D,3,0))</f>
        <v/>
      </c>
      <c r="F84" s="26" t="str">
        <f>IF(C84="","",VLOOKUP($C84,'Entries 3'!A:D,4,0))</f>
        <v/>
      </c>
    </row>
    <row r="85" spans="2:7">
      <c r="B85" s="57">
        <f t="shared" si="2"/>
        <v>84</v>
      </c>
      <c r="D85" s="5" t="str">
        <f>IF(C85="","",VLOOKUP($C85,'Entries 3'!A:D,2,0))</f>
        <v/>
      </c>
      <c r="E85" s="5" t="str">
        <f>IF(C85="","",VLOOKUP($C85,'Entries 3'!A:D,3,0))</f>
        <v/>
      </c>
      <c r="F85" s="26" t="str">
        <f>IF(C85="","",VLOOKUP($C85,'Entries 3'!A:D,4,0))</f>
        <v/>
      </c>
    </row>
    <row r="86" spans="2:7">
      <c r="B86" s="57">
        <f t="shared" si="2"/>
        <v>85</v>
      </c>
      <c r="D86" s="5" t="str">
        <f>IF(C86="","",VLOOKUP($C86,'Entries 3'!A:D,2,0))</f>
        <v/>
      </c>
      <c r="E86" s="5" t="str">
        <f>IF(C86="","",VLOOKUP($C86,'Entries 3'!A:D,3,0))</f>
        <v/>
      </c>
      <c r="F86" s="26" t="str">
        <f>IF(C86="","",VLOOKUP($C86,'Entries 3'!A:D,4,0))</f>
        <v/>
      </c>
    </row>
    <row r="87" spans="2:7">
      <c r="B87" s="57">
        <f t="shared" si="2"/>
        <v>86</v>
      </c>
      <c r="D87" s="5" t="str">
        <f>IF(C87="","",VLOOKUP($C87,'Entries 3'!A:D,2,0))</f>
        <v/>
      </c>
      <c r="E87" s="5" t="str">
        <f>IF(C87="","",VLOOKUP($C87,'Entries 3'!A:D,3,0))</f>
        <v/>
      </c>
      <c r="F87" s="26" t="str">
        <f>IF(C87="","",VLOOKUP($C87,'Entries 3'!A:D,4,0))</f>
        <v/>
      </c>
    </row>
    <row r="88" spans="2:7">
      <c r="B88" s="57">
        <f t="shared" si="2"/>
        <v>87</v>
      </c>
      <c r="D88" s="5" t="str">
        <f>IF(C88="","",VLOOKUP($C88,'Entries 3'!A:D,2,0))</f>
        <v/>
      </c>
      <c r="E88" s="5" t="str">
        <f>IF(C88="","",VLOOKUP($C88,'Entries 3'!A:D,3,0))</f>
        <v/>
      </c>
      <c r="F88" s="26" t="str">
        <f>IF(C88="","",VLOOKUP($C88,'Entries 3'!A:D,4,0))</f>
        <v/>
      </c>
    </row>
    <row r="89" spans="2:7">
      <c r="B89" s="57">
        <f t="shared" si="2"/>
        <v>88</v>
      </c>
      <c r="D89" s="5" t="str">
        <f>IF(C89="","",VLOOKUP($C89,'Entries 3'!A:D,2,0))</f>
        <v/>
      </c>
      <c r="E89" s="5" t="str">
        <f>IF(C89="","",VLOOKUP($C89,'Entries 3'!A:D,3,0))</f>
        <v/>
      </c>
      <c r="F89" s="26" t="str">
        <f>IF(C89="","",VLOOKUP($C89,'Entries 3'!A:D,4,0))</f>
        <v/>
      </c>
    </row>
    <row r="90" spans="2:7">
      <c r="B90" s="57">
        <f t="shared" si="2"/>
        <v>89</v>
      </c>
      <c r="D90" s="5" t="str">
        <f>IF(C90="","",VLOOKUP($C90,'Entries 3'!A:D,2,0))</f>
        <v/>
      </c>
      <c r="E90" s="5" t="str">
        <f>IF(C90="","",VLOOKUP($C90,'Entries 3'!A:D,3,0))</f>
        <v/>
      </c>
      <c r="F90" s="26" t="str">
        <f>IF(C90="","",VLOOKUP($C90,'Entries 3'!A:D,4,0))</f>
        <v/>
      </c>
    </row>
    <row r="91" spans="2:7">
      <c r="B91" s="57">
        <f t="shared" si="2"/>
        <v>90</v>
      </c>
      <c r="D91" s="5" t="str">
        <f>IF(C91="","",VLOOKUP($C91,'Entries 3'!A:D,2,0))</f>
        <v/>
      </c>
      <c r="E91" s="5" t="str">
        <f>IF(C91="","",VLOOKUP($C91,'Entries 3'!A:D,3,0))</f>
        <v/>
      </c>
      <c r="F91" s="26" t="str">
        <f>IF(C91="","",VLOOKUP($C91,'Entries 3'!A:D,4,0))</f>
        <v/>
      </c>
    </row>
    <row r="92" spans="2:7">
      <c r="B92" s="57">
        <f t="shared" si="2"/>
        <v>91</v>
      </c>
      <c r="D92" s="5" t="str">
        <f>IF(C92="","",VLOOKUP($C92,'Entries 3'!A:D,2,0))</f>
        <v/>
      </c>
      <c r="E92" s="5" t="str">
        <f>IF(C92="","",VLOOKUP($C92,'Entries 3'!A:D,3,0))</f>
        <v/>
      </c>
      <c r="F92" s="26" t="str">
        <f>IF(C92="","",VLOOKUP($C92,'Entries 3'!A:D,4,0))</f>
        <v/>
      </c>
    </row>
    <row r="93" spans="2:7">
      <c r="B93" s="57">
        <f t="shared" si="2"/>
        <v>92</v>
      </c>
      <c r="D93" s="5" t="str">
        <f>IF(C93="","",VLOOKUP($C93,'Entries 3'!A:D,2,0))</f>
        <v/>
      </c>
      <c r="E93" s="5" t="str">
        <f>IF(C93="","",VLOOKUP($C93,'Entries 3'!A:D,3,0))</f>
        <v/>
      </c>
      <c r="F93" s="26" t="str">
        <f>IF(C93="","",VLOOKUP($C93,'Entries 3'!A:D,4,0))</f>
        <v/>
      </c>
    </row>
    <row r="94" spans="2:7">
      <c r="B94" s="57">
        <f t="shared" si="2"/>
        <v>93</v>
      </c>
      <c r="D94" s="5" t="str">
        <f>IF(C94="","",VLOOKUP($C94,'Entries 3'!A:D,2,0))</f>
        <v/>
      </c>
      <c r="E94" s="5" t="str">
        <f>IF(C94="","",VLOOKUP($C94,'Entries 3'!A:D,3,0))</f>
        <v/>
      </c>
      <c r="F94" s="26" t="str">
        <f>IF(C94="","",VLOOKUP($C94,'Entries 3'!A:D,4,0))</f>
        <v/>
      </c>
    </row>
    <row r="95" spans="2:7">
      <c r="B95" s="57">
        <f t="shared" si="2"/>
        <v>94</v>
      </c>
      <c r="D95" s="5" t="str">
        <f>IF(C95="","",VLOOKUP($C95,'Entries 3'!A:D,2,0))</f>
        <v/>
      </c>
      <c r="E95" s="5" t="str">
        <f>IF(C95="","",VLOOKUP($C95,'Entries 3'!A:D,3,0))</f>
        <v/>
      </c>
      <c r="F95" s="26" t="str">
        <f>IF(C95="","",VLOOKUP($C95,'Entries 3'!A:D,4,0))</f>
        <v/>
      </c>
    </row>
    <row r="96" spans="2:7">
      <c r="B96" s="57">
        <f t="shared" si="2"/>
        <v>95</v>
      </c>
      <c r="D96" s="5" t="str">
        <f>IF(C96="","",VLOOKUP($C96,'Entries 3'!A:D,2,0))</f>
        <v/>
      </c>
      <c r="E96" s="5" t="str">
        <f>IF(C96="","",VLOOKUP($C96,'Entries 3'!A:D,3,0))</f>
        <v/>
      </c>
      <c r="F96" s="26" t="str">
        <f>IF(C96="","",VLOOKUP($C96,'Entries 3'!A:D,4,0))</f>
        <v/>
      </c>
    </row>
    <row r="97" spans="2:6">
      <c r="B97" s="57">
        <f t="shared" si="2"/>
        <v>96</v>
      </c>
      <c r="D97" s="5" t="str">
        <f>IF(C97="","",VLOOKUP($C97,'Entries 3'!A:D,2,0))</f>
        <v/>
      </c>
      <c r="E97" s="5" t="str">
        <f>IF(C97="","",VLOOKUP($C97,'Entries 3'!A:D,3,0))</f>
        <v/>
      </c>
      <c r="F97" s="26" t="str">
        <f>IF(C97="","",VLOOKUP($C97,'Entries 3'!A:D,4,0))</f>
        <v/>
      </c>
    </row>
    <row r="98" spans="2:6">
      <c r="B98" s="57">
        <f t="shared" si="2"/>
        <v>97</v>
      </c>
      <c r="D98" s="5" t="str">
        <f>IF(C98="","",VLOOKUP($C98,'Entries 3'!A:D,2,0))</f>
        <v/>
      </c>
      <c r="E98" s="5" t="str">
        <f>IF(C98="","",VLOOKUP($C98,'Entries 3'!A:D,3,0))</f>
        <v/>
      </c>
      <c r="F98" s="26" t="str">
        <f>IF(C98="","",VLOOKUP($C98,'Entries 3'!A:D,4,0))</f>
        <v/>
      </c>
    </row>
    <row r="99" spans="2:6">
      <c r="B99" s="57">
        <f t="shared" si="2"/>
        <v>98</v>
      </c>
      <c r="D99" s="5" t="str">
        <f>IF(C99="","",VLOOKUP($C99,'Entries 3'!A:D,2,0))</f>
        <v/>
      </c>
      <c r="E99" s="5" t="str">
        <f>IF(C99="","",VLOOKUP($C99,'Entries 3'!A:D,3,0))</f>
        <v/>
      </c>
      <c r="F99" s="26" t="str">
        <f>IF(C99="","",VLOOKUP($C99,'Entries 3'!A:D,4,0))</f>
        <v/>
      </c>
    </row>
    <row r="100" spans="2:6">
      <c r="B100" s="57">
        <f t="shared" si="2"/>
        <v>99</v>
      </c>
      <c r="D100" s="5" t="str">
        <f>IF(C100="","",VLOOKUP($C100,'Entries 3'!A:D,2,0))</f>
        <v/>
      </c>
      <c r="E100" s="5" t="str">
        <f>IF(C100="","",VLOOKUP($C100,'Entries 3'!A:D,3,0))</f>
        <v/>
      </c>
      <c r="F100" s="26" t="str">
        <f>IF(C100="","",VLOOKUP($C100,'Entries 3'!A:D,4,0))</f>
        <v/>
      </c>
    </row>
    <row r="101" spans="2:6">
      <c r="B101" s="57">
        <f t="shared" si="2"/>
        <v>100</v>
      </c>
      <c r="D101" s="5" t="str">
        <f>IF(C101="","",VLOOKUP($C101,'Entries 3'!A:D,2,0))</f>
        <v/>
      </c>
      <c r="E101" s="5" t="str">
        <f>IF(C101="","",VLOOKUP($C101,'Entries 3'!A:D,3,0))</f>
        <v/>
      </c>
      <c r="F101" s="26" t="str">
        <f>IF(C101="","",VLOOKUP($C101,'Entries 3'!A:D,4,0))</f>
        <v/>
      </c>
    </row>
    <row r="102" spans="2:6">
      <c r="B102" s="57">
        <f t="shared" si="2"/>
        <v>101</v>
      </c>
      <c r="D102" s="5" t="str">
        <f>IF(C102="","",VLOOKUP($C102,'Entries 3'!A:D,2,0))</f>
        <v/>
      </c>
      <c r="E102" s="5" t="str">
        <f>IF(C102="","",VLOOKUP($C102,'Entries 3'!A:D,3,0))</f>
        <v/>
      </c>
      <c r="F102" s="26" t="str">
        <f>IF(C102="","",VLOOKUP($C102,'Entries 3'!A:D,4,0))</f>
        <v/>
      </c>
    </row>
    <row r="103" spans="2:6">
      <c r="B103" s="57">
        <f t="shared" si="2"/>
        <v>102</v>
      </c>
      <c r="D103" s="5" t="str">
        <f>IF(C103="","",VLOOKUP($C103,'Entries 3'!A:D,2,0))</f>
        <v/>
      </c>
      <c r="E103" s="5" t="str">
        <f>IF(C103="","",VLOOKUP($C103,'Entries 3'!A:D,3,0))</f>
        <v/>
      </c>
      <c r="F103" s="26" t="str">
        <f>IF(C103="","",VLOOKUP($C103,'Entries 3'!A:D,4,0))</f>
        <v/>
      </c>
    </row>
    <row r="104" spans="2:6">
      <c r="B104" s="57">
        <f t="shared" si="2"/>
        <v>103</v>
      </c>
      <c r="D104" s="5" t="str">
        <f>IF(C104="","",VLOOKUP($C104,'Entries 3'!A:D,2,0))</f>
        <v/>
      </c>
      <c r="E104" s="5" t="str">
        <f>IF(C104="","",VLOOKUP($C104,'Entries 3'!A:D,3,0))</f>
        <v/>
      </c>
      <c r="F104" s="26" t="str">
        <f>IF(C104="","",VLOOKUP($C104,'Entries 3'!A:D,4,0))</f>
        <v/>
      </c>
    </row>
    <row r="105" spans="2:6">
      <c r="B105" s="57">
        <f t="shared" si="2"/>
        <v>104</v>
      </c>
      <c r="D105" s="5" t="str">
        <f>IF(C105="","",VLOOKUP($C105,'Entries 3'!A:D,2,0))</f>
        <v/>
      </c>
      <c r="E105" s="5" t="str">
        <f>IF(C105="","",VLOOKUP($C105,'Entries 3'!A:D,3,0))</f>
        <v/>
      </c>
      <c r="F105" s="26" t="str">
        <f>IF(C105="","",VLOOKUP($C105,'Entries 3'!A:D,4,0))</f>
        <v/>
      </c>
    </row>
    <row r="106" spans="2:6">
      <c r="B106" s="57">
        <f t="shared" si="2"/>
        <v>105</v>
      </c>
      <c r="D106" s="5" t="str">
        <f>IF(C106="","",VLOOKUP($C106,'Entries 3'!A:D,2,0))</f>
        <v/>
      </c>
      <c r="E106" s="5" t="str">
        <f>IF(C106="","",VLOOKUP($C106,'Entries 3'!A:D,3,0))</f>
        <v/>
      </c>
      <c r="F106" s="26" t="str">
        <f>IF(C106="","",VLOOKUP($C106,'Entries 3'!A:D,4,0))</f>
        <v/>
      </c>
    </row>
    <row r="107" spans="2:6">
      <c r="B107" s="57">
        <f t="shared" si="2"/>
        <v>106</v>
      </c>
      <c r="D107" s="5" t="str">
        <f>IF(C107="","",VLOOKUP($C107,'Entries 3'!A:D,2,0))</f>
        <v/>
      </c>
      <c r="E107" s="5" t="str">
        <f>IF(C107="","",VLOOKUP($C107,'Entries 3'!A:D,3,0))</f>
        <v/>
      </c>
      <c r="F107" s="26" t="str">
        <f>IF(C107="","",VLOOKUP($C107,'Entries 3'!A:D,4,0))</f>
        <v/>
      </c>
    </row>
    <row r="108" spans="2:6">
      <c r="B108" s="57">
        <f t="shared" si="2"/>
        <v>107</v>
      </c>
      <c r="D108" s="5" t="str">
        <f>IF(C108="","",VLOOKUP($C108,'Entries 3'!A:D,2,0))</f>
        <v/>
      </c>
      <c r="E108" s="5" t="str">
        <f>IF(C108="","",VLOOKUP($C108,'Entries 3'!A:D,3,0))</f>
        <v/>
      </c>
      <c r="F108" s="26" t="str">
        <f>IF(C108="","",VLOOKUP($C108,'Entries 3'!A:D,4,0))</f>
        <v/>
      </c>
    </row>
    <row r="109" spans="2:6">
      <c r="B109" s="57">
        <f t="shared" si="2"/>
        <v>108</v>
      </c>
      <c r="D109" s="5" t="str">
        <f>IF(C109="","",VLOOKUP($C109,'Entries 3'!A:D,2,0))</f>
        <v/>
      </c>
      <c r="E109" s="5" t="str">
        <f>IF(C109="","",VLOOKUP($C109,'Entries 3'!A:D,3,0))</f>
        <v/>
      </c>
      <c r="F109" s="26" t="str">
        <f>IF(C109="","",VLOOKUP($C109,'Entries 3'!A:D,4,0))</f>
        <v/>
      </c>
    </row>
    <row r="110" spans="2:6">
      <c r="B110" s="57">
        <f t="shared" si="2"/>
        <v>109</v>
      </c>
      <c r="D110" s="5" t="str">
        <f>IF(C110="","",VLOOKUP($C110,'Entries 3'!A:D,2,0))</f>
        <v/>
      </c>
      <c r="E110" s="5" t="str">
        <f>IF(C110="","",VLOOKUP($C110,'Entries 3'!A:D,3,0))</f>
        <v/>
      </c>
      <c r="F110" s="26" t="str">
        <f>IF(C110="","",VLOOKUP($C110,'Entries 3'!A:D,4,0))</f>
        <v/>
      </c>
    </row>
    <row r="111" spans="2:6">
      <c r="B111" s="57">
        <f t="shared" si="2"/>
        <v>110</v>
      </c>
      <c r="D111" s="5" t="str">
        <f>IF(C111="","",VLOOKUP($C111,'Entries 3'!A:D,2,0))</f>
        <v/>
      </c>
      <c r="E111" s="5" t="str">
        <f>IF(C111="","",VLOOKUP($C111,'Entries 3'!A:D,3,0))</f>
        <v/>
      </c>
      <c r="F111" s="26" t="str">
        <f>IF(C111="","",VLOOKUP($C111,'Entries 3'!A:D,4,0))</f>
        <v/>
      </c>
    </row>
    <row r="112" spans="2:6">
      <c r="B112" s="57">
        <f t="shared" si="2"/>
        <v>111</v>
      </c>
      <c r="D112" s="5" t="str">
        <f>IF(C112="","",VLOOKUP($C112,'Entries 3'!A:D,2,0))</f>
        <v/>
      </c>
      <c r="E112" s="5" t="str">
        <f>IF(C112="","",VLOOKUP($C112,'Entries 3'!A:D,3,0))</f>
        <v/>
      </c>
      <c r="F112" s="26" t="str">
        <f>IF(C112="","",VLOOKUP($C112,'Entries 3'!A:D,4,0))</f>
        <v/>
      </c>
    </row>
    <row r="113" spans="2:6">
      <c r="B113" s="57">
        <f t="shared" si="2"/>
        <v>112</v>
      </c>
      <c r="D113" s="5" t="str">
        <f>IF(C113="","",VLOOKUP($C113,'Entries 3'!A:D,2,0))</f>
        <v/>
      </c>
      <c r="E113" s="5" t="str">
        <f>IF(C113="","",VLOOKUP($C113,'Entries 3'!A:D,3,0))</f>
        <v/>
      </c>
      <c r="F113" s="26" t="str">
        <f>IF(C113="","",VLOOKUP($C113,'Entries 3'!A:D,4,0))</f>
        <v/>
      </c>
    </row>
    <row r="114" spans="2:6">
      <c r="B114" s="57">
        <f t="shared" si="2"/>
        <v>113</v>
      </c>
      <c r="D114" s="5" t="str">
        <f>IF(C114="","",VLOOKUP($C114,'Entries 3'!A:D,2,0))</f>
        <v/>
      </c>
      <c r="E114" s="5" t="str">
        <f>IF(C114="","",VLOOKUP($C114,'Entries 3'!A:D,3,0))</f>
        <v/>
      </c>
      <c r="F114" s="26" t="str">
        <f>IF(C114="","",VLOOKUP($C114,'Entries 3'!A:D,4,0))</f>
        <v/>
      </c>
    </row>
    <row r="115" spans="2:6">
      <c r="B115" s="57">
        <f t="shared" si="2"/>
        <v>114</v>
      </c>
      <c r="D115" s="5" t="str">
        <f>IF(C115="","",VLOOKUP($C115,'Entries 3'!A:D,2,0))</f>
        <v/>
      </c>
      <c r="E115" s="5" t="str">
        <f>IF(C115="","",VLOOKUP($C115,'Entries 3'!A:D,3,0))</f>
        <v/>
      </c>
      <c r="F115" s="26" t="str">
        <f>IF(C115="","",VLOOKUP($C115,'Entries 3'!A:D,4,0))</f>
        <v/>
      </c>
    </row>
    <row r="116" spans="2:6">
      <c r="B116" s="57">
        <f t="shared" si="2"/>
        <v>115</v>
      </c>
      <c r="D116" s="5" t="str">
        <f>IF(C116="","",VLOOKUP($C116,'Entries 3'!A:D,2,0))</f>
        <v/>
      </c>
      <c r="E116" s="5" t="str">
        <f>IF(C116="","",VLOOKUP($C116,'Entries 3'!A:D,3,0))</f>
        <v/>
      </c>
      <c r="F116" s="26" t="str">
        <f>IF(C116="","",VLOOKUP($C116,'Entries 3'!A:D,4,0))</f>
        <v/>
      </c>
    </row>
    <row r="117" spans="2:6">
      <c r="B117" s="57">
        <f t="shared" si="2"/>
        <v>116</v>
      </c>
      <c r="D117" s="5" t="str">
        <f>IF(C117="","",VLOOKUP($C117,'Entries 3'!A:D,2,0))</f>
        <v/>
      </c>
      <c r="E117" s="5" t="str">
        <f>IF(C117="","",VLOOKUP($C117,'Entries 3'!A:D,3,0))</f>
        <v/>
      </c>
      <c r="F117" s="26" t="str">
        <f>IF(C117="","",VLOOKUP($C117,'Entries 3'!A:D,4,0))</f>
        <v/>
      </c>
    </row>
    <row r="118" spans="2:6">
      <c r="B118" s="57">
        <f t="shared" si="2"/>
        <v>117</v>
      </c>
      <c r="D118" s="5" t="str">
        <f>IF(C118="","",VLOOKUP($C118,'Entries 3'!A:D,2,0))</f>
        <v/>
      </c>
      <c r="E118" s="5" t="str">
        <f>IF(C118="","",VLOOKUP($C118,'Entries 3'!A:D,3,0))</f>
        <v/>
      </c>
      <c r="F118" s="26" t="str">
        <f>IF(C118="","",VLOOKUP($C118,'Entries 3'!A:D,4,0))</f>
        <v/>
      </c>
    </row>
    <row r="119" spans="2:6">
      <c r="B119" s="57">
        <f t="shared" si="2"/>
        <v>118</v>
      </c>
      <c r="D119" s="5" t="str">
        <f>IF(C119="","",VLOOKUP($C119,'Entries 3'!A:D,2,0))</f>
        <v/>
      </c>
      <c r="E119" s="5" t="str">
        <f>IF(C119="","",VLOOKUP($C119,'Entries 3'!A:D,3,0))</f>
        <v/>
      </c>
      <c r="F119" s="26" t="str">
        <f>IF(C119="","",VLOOKUP($C119,'Entries 3'!A:D,4,0))</f>
        <v/>
      </c>
    </row>
    <row r="120" spans="2:6">
      <c r="B120" s="57">
        <f t="shared" si="2"/>
        <v>119</v>
      </c>
      <c r="D120" s="5" t="str">
        <f>IF(C120="","",VLOOKUP($C120,'Entries 3'!A:D,2,0))</f>
        <v/>
      </c>
      <c r="E120" s="5" t="str">
        <f>IF(C120="","",VLOOKUP($C120,'Entries 3'!A:D,3,0))</f>
        <v/>
      </c>
      <c r="F120" s="26" t="str">
        <f>IF(C120="","",VLOOKUP($C120,'Entries 3'!A:D,4,0))</f>
        <v/>
      </c>
    </row>
    <row r="121" spans="2:6">
      <c r="B121" s="57">
        <f t="shared" si="2"/>
        <v>120</v>
      </c>
      <c r="D121" s="5" t="str">
        <f>IF(C121="","",VLOOKUP($C121,'Entries 3'!A:D,2,0))</f>
        <v/>
      </c>
      <c r="E121" s="5" t="str">
        <f>IF(C121="","",VLOOKUP($C121,'Entries 3'!A:D,3,0))</f>
        <v/>
      </c>
      <c r="F121" s="26" t="str">
        <f>IF(C121="","",VLOOKUP($C121,'Entries 3'!A:D,4,0))</f>
        <v/>
      </c>
    </row>
    <row r="122" spans="2:6">
      <c r="B122" s="57">
        <f t="shared" si="2"/>
        <v>121</v>
      </c>
      <c r="D122" s="5" t="str">
        <f>IF(C122="","",VLOOKUP($C122,'Entries 3'!A:D,2,0))</f>
        <v/>
      </c>
      <c r="E122" s="5" t="str">
        <f>IF(C122="","",VLOOKUP($C122,'Entries 3'!A:D,3,0))</f>
        <v/>
      </c>
      <c r="F122" s="26" t="str">
        <f>IF(C122="","",VLOOKUP($C122,'Entries 3'!A:D,4,0))</f>
        <v/>
      </c>
    </row>
    <row r="123" spans="2:6">
      <c r="B123" s="57">
        <f t="shared" si="2"/>
        <v>122</v>
      </c>
      <c r="D123" s="5" t="str">
        <f>IF(C123="","",VLOOKUP($C123,'Entries 3'!A:D,2,0))</f>
        <v/>
      </c>
      <c r="E123" s="5" t="str">
        <f>IF(C123="","",VLOOKUP($C123,'Entries 3'!A:D,3,0))</f>
        <v/>
      </c>
      <c r="F123" s="26" t="str">
        <f>IF(C123="","",VLOOKUP($C123,'Entries 3'!A:D,4,0))</f>
        <v/>
      </c>
    </row>
    <row r="124" spans="2:6">
      <c r="B124" s="57">
        <f t="shared" si="2"/>
        <v>123</v>
      </c>
      <c r="D124" s="5" t="str">
        <f>IF(C124="","",VLOOKUP($C124,'Entries 3'!A:D,2,0))</f>
        <v/>
      </c>
      <c r="E124" s="5" t="str">
        <f>IF(C124="","",VLOOKUP($C124,'Entries 3'!A:D,3,0))</f>
        <v/>
      </c>
      <c r="F124" s="26" t="str">
        <f>IF(C124="","",VLOOKUP($C124,'Entries 3'!A:D,4,0))</f>
        <v/>
      </c>
    </row>
    <row r="125" spans="2:6">
      <c r="B125" s="57">
        <f t="shared" si="2"/>
        <v>124</v>
      </c>
      <c r="D125" s="5" t="str">
        <f>IF(C125="","",VLOOKUP($C125,'Entries 3'!A:D,2,0))</f>
        <v/>
      </c>
      <c r="E125" s="5" t="str">
        <f>IF(C125="","",VLOOKUP($C125,'Entries 3'!A:D,3,0))</f>
        <v/>
      </c>
      <c r="F125" s="26" t="str">
        <f>IF(C125="","",VLOOKUP($C125,'Entries 3'!A:D,4,0))</f>
        <v/>
      </c>
    </row>
    <row r="126" spans="2:6">
      <c r="B126" s="57">
        <f t="shared" si="2"/>
        <v>125</v>
      </c>
      <c r="D126" s="5" t="str">
        <f>IF(C126="","",VLOOKUP($C126,'Entries 3'!A:D,2,0))</f>
        <v/>
      </c>
      <c r="E126" s="5" t="str">
        <f>IF(C126="","",VLOOKUP($C126,'Entries 3'!A:D,3,0))</f>
        <v/>
      </c>
      <c r="F126" s="26" t="str">
        <f>IF(C126="","",VLOOKUP($C126,'Entries 3'!A:D,4,0))</f>
        <v/>
      </c>
    </row>
    <row r="127" spans="2:6">
      <c r="B127" s="57">
        <f t="shared" si="2"/>
        <v>126</v>
      </c>
      <c r="D127" s="5" t="str">
        <f>IF(C127="","",VLOOKUP($C127,'Entries 3'!A:D,2,0))</f>
        <v/>
      </c>
      <c r="E127" s="5" t="str">
        <f>IF(C127="","",VLOOKUP($C127,'Entries 3'!A:D,3,0))</f>
        <v/>
      </c>
      <c r="F127" s="26" t="str">
        <f>IF(C127="","",VLOOKUP($C127,'Entries 3'!A:D,4,0))</f>
        <v/>
      </c>
    </row>
    <row r="128" spans="2:6">
      <c r="B128" s="57">
        <f t="shared" si="2"/>
        <v>127</v>
      </c>
      <c r="D128" s="5" t="str">
        <f>IF(C128="","",VLOOKUP($C128,'Entries 3'!A:D,2,0))</f>
        <v/>
      </c>
      <c r="E128" s="5" t="str">
        <f>IF(C128="","",VLOOKUP($C128,'Entries 3'!A:D,3,0))</f>
        <v/>
      </c>
      <c r="F128" s="26" t="str">
        <f>IF(C128="","",VLOOKUP($C128,'Entries 3'!A:D,4,0))</f>
        <v/>
      </c>
    </row>
    <row r="129" spans="2:6">
      <c r="B129" s="57">
        <f t="shared" si="2"/>
        <v>128</v>
      </c>
      <c r="D129" s="5" t="str">
        <f>IF(C129="","",VLOOKUP($C129,'Entries 3'!A:D,2,0))</f>
        <v/>
      </c>
      <c r="E129" s="5" t="str">
        <f>IF(C129="","",VLOOKUP($C129,'Entries 3'!A:D,3,0))</f>
        <v/>
      </c>
      <c r="F129" s="26" t="str">
        <f>IF(C129="","",VLOOKUP($C129,'Entries 3'!A:D,4,0))</f>
        <v/>
      </c>
    </row>
    <row r="130" spans="2:6">
      <c r="B130" s="57">
        <f t="shared" si="2"/>
        <v>129</v>
      </c>
      <c r="D130" s="5" t="str">
        <f>IF(C130="","",VLOOKUP($C130,'Entries 3'!A:D,2,0))</f>
        <v/>
      </c>
      <c r="E130" s="5" t="str">
        <f>IF(C130="","",VLOOKUP($C130,'Entries 3'!A:D,3,0))</f>
        <v/>
      </c>
      <c r="F130" s="26" t="str">
        <f>IF(C130="","",VLOOKUP($C130,'Entries 3'!A:D,4,0))</f>
        <v/>
      </c>
    </row>
    <row r="131" spans="2:6">
      <c r="B131" s="57">
        <f t="shared" si="2"/>
        <v>130</v>
      </c>
      <c r="D131" s="5" t="str">
        <f>IF(C131="","",VLOOKUP($C131,'Entries 3'!A:D,2,0))</f>
        <v/>
      </c>
      <c r="E131" s="5" t="str">
        <f>IF(C131="","",VLOOKUP($C131,'Entries 3'!A:D,3,0))</f>
        <v/>
      </c>
      <c r="F131" s="26" t="str">
        <f>IF(C131="","",VLOOKUP($C131,'Entries 3'!A:D,4,0))</f>
        <v/>
      </c>
    </row>
    <row r="132" spans="2:6">
      <c r="B132" s="57">
        <f t="shared" ref="B132:B150" si="3">SUM(B131+1)</f>
        <v>131</v>
      </c>
      <c r="D132" s="5" t="str">
        <f>IF(C132="","",VLOOKUP($C132,'Entries 3'!A:D,2,0))</f>
        <v/>
      </c>
      <c r="E132" s="5" t="str">
        <f>IF(C132="","",VLOOKUP($C132,'Entries 3'!A:D,3,0))</f>
        <v/>
      </c>
      <c r="F132" s="26" t="str">
        <f>IF(C132="","",VLOOKUP($C132,'Entries 3'!A:D,4,0))</f>
        <v/>
      </c>
    </row>
    <row r="133" spans="2:6">
      <c r="B133" s="57">
        <f t="shared" si="3"/>
        <v>132</v>
      </c>
      <c r="D133" s="5" t="str">
        <f>IF(C133="","",VLOOKUP($C133,'Entries 3'!A:D,2,0))</f>
        <v/>
      </c>
      <c r="E133" s="5" t="str">
        <f>IF(C133="","",VLOOKUP($C133,'Entries 3'!A:D,3,0))</f>
        <v/>
      </c>
      <c r="F133" s="26" t="str">
        <f>IF(C133="","",VLOOKUP($C133,'Entries 3'!A:D,4,0))</f>
        <v/>
      </c>
    </row>
    <row r="134" spans="2:6">
      <c r="B134" s="57">
        <f t="shared" si="3"/>
        <v>133</v>
      </c>
      <c r="D134" s="5" t="str">
        <f>IF(C134="","",VLOOKUP($C134,'Entries 3'!A:D,2,0))</f>
        <v/>
      </c>
      <c r="E134" s="5" t="str">
        <f>IF(C134="","",VLOOKUP($C134,'Entries 3'!A:D,3,0))</f>
        <v/>
      </c>
      <c r="F134" s="26" t="str">
        <f>IF(C134="","",VLOOKUP($C134,'Entries 3'!A:D,4,0))</f>
        <v/>
      </c>
    </row>
    <row r="135" spans="2:6">
      <c r="B135" s="57">
        <f t="shared" si="3"/>
        <v>134</v>
      </c>
      <c r="D135" s="5" t="str">
        <f>IF(C135="","",VLOOKUP($C135,'Entries 3'!A:D,2,0))</f>
        <v/>
      </c>
      <c r="E135" s="5" t="str">
        <f>IF(C135="","",VLOOKUP($C135,'Entries 3'!A:D,3,0))</f>
        <v/>
      </c>
      <c r="F135" s="26" t="str">
        <f>IF(C135="","",VLOOKUP($C135,'Entries 3'!A:D,4,0))</f>
        <v/>
      </c>
    </row>
    <row r="136" spans="2:6">
      <c r="B136" s="57">
        <f t="shared" si="3"/>
        <v>135</v>
      </c>
      <c r="D136" s="5" t="str">
        <f>IF(C136="","",VLOOKUP($C136,'Entries 3'!A:D,2,0))</f>
        <v/>
      </c>
      <c r="E136" s="5" t="str">
        <f>IF(C136="","",VLOOKUP($C136,'Entries 3'!A:D,3,0))</f>
        <v/>
      </c>
      <c r="F136" s="26" t="str">
        <f>IF(C136="","",VLOOKUP($C136,'Entries 3'!A:D,4,0))</f>
        <v/>
      </c>
    </row>
    <row r="137" spans="2:6">
      <c r="B137" s="57">
        <f t="shared" si="3"/>
        <v>136</v>
      </c>
      <c r="D137" s="5" t="str">
        <f>IF(C137="","",VLOOKUP($C137,'Entries 3'!A:D,2,0))</f>
        <v/>
      </c>
      <c r="E137" s="5" t="str">
        <f>IF(C137="","",VLOOKUP($C137,'Entries 3'!A:D,3,0))</f>
        <v/>
      </c>
      <c r="F137" s="26" t="str">
        <f>IF(C137="","",VLOOKUP($C137,'Entries 3'!A:D,4,0))</f>
        <v/>
      </c>
    </row>
    <row r="138" spans="2:6">
      <c r="B138" s="57">
        <f t="shared" si="3"/>
        <v>137</v>
      </c>
      <c r="D138" s="5" t="str">
        <f>IF(C138="","",VLOOKUP($C138,'Entries 3'!A:D,2,0))</f>
        <v/>
      </c>
      <c r="E138" s="5" t="str">
        <f>IF(C138="","",VLOOKUP($C138,'Entries 3'!A:D,3,0))</f>
        <v/>
      </c>
      <c r="F138" s="26" t="str">
        <f>IF(C138="","",VLOOKUP($C138,'Entries 3'!A:D,4,0))</f>
        <v/>
      </c>
    </row>
    <row r="139" spans="2:6">
      <c r="B139" s="57">
        <f t="shared" si="3"/>
        <v>138</v>
      </c>
      <c r="D139" s="5" t="str">
        <f>IF(C139="","",VLOOKUP($C139,'Entries 3'!A:D,2,0))</f>
        <v/>
      </c>
      <c r="E139" s="5" t="str">
        <f>IF(C139="","",VLOOKUP($C139,'Entries 3'!A:D,3,0))</f>
        <v/>
      </c>
      <c r="F139" s="26" t="str">
        <f>IF(C139="","",VLOOKUP($C139,'Entries 3'!A:D,4,0))</f>
        <v/>
      </c>
    </row>
    <row r="140" spans="2:6">
      <c r="B140" s="57">
        <f t="shared" si="3"/>
        <v>139</v>
      </c>
      <c r="D140" s="5" t="str">
        <f>IF(C140="","",VLOOKUP($C140,'Entries 3'!A:D,2,0))</f>
        <v/>
      </c>
      <c r="E140" s="5" t="str">
        <f>IF(C140="","",VLOOKUP($C140,'Entries 3'!A:D,3,0))</f>
        <v/>
      </c>
      <c r="F140" s="26" t="str">
        <f>IF(C140="","",VLOOKUP($C140,'Entries 3'!A:D,4,0))</f>
        <v/>
      </c>
    </row>
    <row r="141" spans="2:6">
      <c r="B141" s="57">
        <f t="shared" si="3"/>
        <v>140</v>
      </c>
      <c r="D141" s="5" t="str">
        <f>IF(C141="","",VLOOKUP($C141,'Entries 3'!A:D,2,0))</f>
        <v/>
      </c>
      <c r="E141" s="5" t="str">
        <f>IF(C141="","",VLOOKUP($C141,'Entries 3'!A:D,3,0))</f>
        <v/>
      </c>
      <c r="F141" s="26" t="str">
        <f>IF(C141="","",VLOOKUP($C141,'Entries 3'!A:D,4,0))</f>
        <v/>
      </c>
    </row>
    <row r="142" spans="2:6">
      <c r="B142" s="57">
        <f t="shared" si="3"/>
        <v>141</v>
      </c>
      <c r="D142" s="5" t="str">
        <f>IF(C142="","",VLOOKUP($C142,'Entries 3'!A:D,2,0))</f>
        <v/>
      </c>
      <c r="E142" s="5" t="str">
        <f>IF(C142="","",VLOOKUP($C142,'Entries 3'!A:D,3,0))</f>
        <v/>
      </c>
      <c r="F142" s="26" t="str">
        <f>IF(C142="","",VLOOKUP($C142,'Entries 3'!A:D,4,0))</f>
        <v/>
      </c>
    </row>
    <row r="143" spans="2:6">
      <c r="B143" s="57">
        <f t="shared" si="3"/>
        <v>142</v>
      </c>
      <c r="D143" s="5" t="str">
        <f>IF(C143="","",VLOOKUP($C143,'Entries 3'!A:D,2,0))</f>
        <v/>
      </c>
      <c r="E143" s="5" t="str">
        <f>IF(C143="","",VLOOKUP($C143,'Entries 3'!A:D,3,0))</f>
        <v/>
      </c>
      <c r="F143" s="26" t="str">
        <f>IF(C143="","",VLOOKUP($C143,'Entries 3'!A:D,4,0))</f>
        <v/>
      </c>
    </row>
    <row r="144" spans="2:6">
      <c r="B144" s="57">
        <f t="shared" si="3"/>
        <v>143</v>
      </c>
      <c r="D144" s="5" t="str">
        <f>IF(C144="","",VLOOKUP($C144,'Entries 3'!A:D,2,0))</f>
        <v/>
      </c>
      <c r="E144" s="5" t="str">
        <f>IF(C144="","",VLOOKUP($C144,'Entries 3'!A:D,3,0))</f>
        <v/>
      </c>
      <c r="F144" s="26" t="str">
        <f>IF(C144="","",VLOOKUP($C144,'Entries 3'!A:D,4,0))</f>
        <v/>
      </c>
    </row>
    <row r="145" spans="2:6">
      <c r="B145" s="57">
        <f t="shared" si="3"/>
        <v>144</v>
      </c>
      <c r="D145" s="5" t="str">
        <f>IF(C145="","",VLOOKUP($C145,'Entries 3'!A:D,2,0))</f>
        <v/>
      </c>
      <c r="E145" s="5" t="str">
        <f>IF(C145="","",VLOOKUP($C145,'Entries 3'!A:D,3,0))</f>
        <v/>
      </c>
      <c r="F145" s="26" t="str">
        <f>IF(C145="","",VLOOKUP($C145,'Entries 3'!A:D,4,0))</f>
        <v/>
      </c>
    </row>
    <row r="146" spans="2:6">
      <c r="B146" s="57">
        <f t="shared" si="3"/>
        <v>145</v>
      </c>
      <c r="D146" s="5" t="str">
        <f>IF(C146="","",VLOOKUP($C146,'Entries 3'!A:D,2,0))</f>
        <v/>
      </c>
      <c r="E146" s="5" t="str">
        <f>IF(C146="","",VLOOKUP($C146,'Entries 3'!A:D,3,0))</f>
        <v/>
      </c>
      <c r="F146" s="26" t="str">
        <f>IF(C146="","",VLOOKUP($C146,'Entries 3'!A:D,4,0))</f>
        <v/>
      </c>
    </row>
    <row r="147" spans="2:6">
      <c r="B147" s="57">
        <f t="shared" si="3"/>
        <v>146</v>
      </c>
      <c r="D147" s="5" t="str">
        <f>IF(C147="","",VLOOKUP($C147,'Entries 3'!A:D,2,0))</f>
        <v/>
      </c>
      <c r="E147" s="5" t="str">
        <f>IF(C147="","",VLOOKUP($C147,'Entries 3'!A:D,3,0))</f>
        <v/>
      </c>
      <c r="F147" s="26" t="str">
        <f>IF(C147="","",VLOOKUP($C147,'Entries 3'!A:D,4,0))</f>
        <v/>
      </c>
    </row>
    <row r="148" spans="2:6">
      <c r="B148" s="57">
        <f t="shared" si="3"/>
        <v>147</v>
      </c>
      <c r="D148" s="5" t="str">
        <f>IF(C148="","",VLOOKUP($C148,'Entries 3'!A:D,2,0))</f>
        <v/>
      </c>
      <c r="E148" s="5" t="str">
        <f>IF(C148="","",VLOOKUP($C148,'Entries 3'!A:D,3,0))</f>
        <v/>
      </c>
      <c r="F148" s="26" t="str">
        <f>IF(C148="","",VLOOKUP($C148,'Entries 3'!A:D,4,0))</f>
        <v/>
      </c>
    </row>
    <row r="149" spans="2:6">
      <c r="B149" s="57">
        <f t="shared" si="3"/>
        <v>148</v>
      </c>
      <c r="D149" s="5" t="str">
        <f>IF(C149="","",VLOOKUP($C149,'Entries 3'!A:D,2,0))</f>
        <v/>
      </c>
      <c r="E149" s="5" t="str">
        <f>IF(C149="","",VLOOKUP($C149,'Entries 3'!A:D,3,0))</f>
        <v/>
      </c>
      <c r="F149" s="26" t="str">
        <f>IF(C149="","",VLOOKUP($C149,'Entries 3'!A:D,4,0))</f>
        <v/>
      </c>
    </row>
    <row r="150" spans="2:6">
      <c r="B150" s="57">
        <f t="shared" si="3"/>
        <v>149</v>
      </c>
      <c r="D150" s="5" t="str">
        <f>IF(C150="","",VLOOKUP($C150,'Entries 3'!A:D,2,0))</f>
        <v/>
      </c>
      <c r="E150" s="5" t="str">
        <f>IF(C150="","",VLOOKUP($C150,'Entries 3'!A:D,3,0))</f>
        <v/>
      </c>
      <c r="F150" s="26" t="str">
        <f>IF(C150="","",VLOOKUP($C150,'Entries 3'!A:D,4,0))</f>
        <v/>
      </c>
    </row>
    <row r="151" spans="2:6">
      <c r="B151" s="57">
        <f>SUM(B150+1)</f>
        <v>150</v>
      </c>
      <c r="D151" s="5" t="str">
        <f>IF(C151="","",VLOOKUP($C151,'Entries 3'!A:D,2,0))</f>
        <v/>
      </c>
      <c r="E151" s="5" t="str">
        <f>IF(C151="","",VLOOKUP($C151,'Entries 3'!A:D,3,0))</f>
        <v/>
      </c>
      <c r="F151" s="26" t="str">
        <f>IF(C151="","",VLOOKUP($C151,'Entries 3'!A:D,4,0))</f>
        <v/>
      </c>
    </row>
    <row r="152" spans="2:6">
      <c r="D152" s="5" t="str">
        <f>IF(C152="","",VLOOKUP($C152,'Entries 3'!A:D,2,0))</f>
        <v/>
      </c>
      <c r="E152" s="5" t="str">
        <f>IF(C152="","",VLOOKUP($C152,'Entries 3'!A:D,3,0))</f>
        <v/>
      </c>
      <c r="F152" s="26" t="str">
        <f>IF(C152="","",VLOOKUP($C152,'Entries 3'!A:D,4,0))</f>
        <v/>
      </c>
    </row>
    <row r="153" spans="2:6">
      <c r="D153" s="5" t="str">
        <f>IF(C153="","",VLOOKUP($C153,'Entries 1'!A:D,2,0))</f>
        <v/>
      </c>
      <c r="E153" s="5" t="str">
        <f>IF(C153="","",VLOOKUP($C153,'Entries 1'!A:D,3,0))</f>
        <v/>
      </c>
      <c r="F153" s="26" t="str">
        <f>IF(C153="","",VLOOKUP($C153,'Entries 1'!A:D,4,0))</f>
        <v/>
      </c>
    </row>
    <row r="154" spans="2:6">
      <c r="D154" s="5" t="str">
        <f>IF(C154="","",VLOOKUP($C154,'Entries 1'!A:D,2,0))</f>
        <v/>
      </c>
      <c r="E154" s="5" t="str">
        <f>IF(C154="","",VLOOKUP($C154,'Entries 1'!A:D,3,0))</f>
        <v/>
      </c>
      <c r="F154" s="26" t="str">
        <f>IF(C154="","",VLOOKUP($C154,'Entries 1'!A:D,4,0))</f>
        <v/>
      </c>
    </row>
    <row r="155" spans="2:6">
      <c r="D155" s="5" t="str">
        <f>IF(C155="","",VLOOKUP($C155,'Entries 1'!A:D,2,0))</f>
        <v/>
      </c>
      <c r="E155" s="5" t="str">
        <f>IF(C155="","",VLOOKUP($C155,'Entries 1'!A:D,3,0))</f>
        <v/>
      </c>
      <c r="F155" s="26" t="str">
        <f>IF(C155="","",VLOOKUP($C155,'Entries 1'!A:D,4,0))</f>
        <v/>
      </c>
    </row>
    <row r="156" spans="2:6">
      <c r="D156" s="5" t="str">
        <f>IF(C156="","",VLOOKUP($C156,'Entries 1'!A:D,2,0))</f>
        <v/>
      </c>
      <c r="E156" s="5" t="str">
        <f>IF(C156="","",VLOOKUP($C156,'Entries 1'!A:D,3,0))</f>
        <v/>
      </c>
      <c r="F156" s="26" t="str">
        <f>IF(C156="","",VLOOKUP($C156,'Entries 1'!A:D,4,0))</f>
        <v/>
      </c>
    </row>
    <row r="157" spans="2:6">
      <c r="D157" s="5" t="str">
        <f>IF(C157="","",VLOOKUP($C157,'Entries 1'!A:D,2,0))</f>
        <v/>
      </c>
      <c r="E157" s="5" t="str">
        <f>IF(C157="","",VLOOKUP($C157,'Entries 1'!A:D,3,0))</f>
        <v/>
      </c>
      <c r="F157" s="26" t="str">
        <f>IF(C157="","",VLOOKUP($C157,'Entries 1'!A:D,4,0))</f>
        <v/>
      </c>
    </row>
    <row r="158" spans="2:6">
      <c r="D158" s="5" t="str">
        <f>IF(C158="","",VLOOKUP($C158,'Entries 1'!A:D,2,0))</f>
        <v/>
      </c>
      <c r="E158" s="5" t="str">
        <f>IF(C158="","",VLOOKUP($C158,'Entries 1'!A:D,3,0))</f>
        <v/>
      </c>
      <c r="F158" s="26" t="str">
        <f>IF(C158="","",VLOOKUP($C158,'Entries 1'!A:D,4,0))</f>
        <v/>
      </c>
    </row>
    <row r="159" spans="2:6">
      <c r="D159" s="5" t="str">
        <f>IF(C159="","",VLOOKUP($C159,'Entries 1'!A:D,2,0))</f>
        <v/>
      </c>
      <c r="E159" s="5" t="str">
        <f>IF(C159="","",VLOOKUP($C159,'Entries 1'!A:D,3,0))</f>
        <v/>
      </c>
      <c r="F159" s="26" t="str">
        <f>IF(C159="","",VLOOKUP($C159,'Entries 1'!A:D,4,0))</f>
        <v/>
      </c>
    </row>
    <row r="160" spans="2:6">
      <c r="D160" s="5" t="str">
        <f>IF(C160="","",VLOOKUP($C160,'Entries 1'!A:D,2,0))</f>
        <v/>
      </c>
      <c r="E160" s="5" t="str">
        <f>IF(C160="","",VLOOKUP($C160,'Entries 1'!A:D,3,0))</f>
        <v/>
      </c>
      <c r="F160" s="26" t="str">
        <f>IF(C160="","",VLOOKUP($C160,'Entries 1'!A:D,4,0))</f>
        <v/>
      </c>
    </row>
    <row r="161" spans="4:6">
      <c r="D161" s="5" t="str">
        <f>IF(C161="","",VLOOKUP($C161,'Entries 1'!A:D,2,0))</f>
        <v/>
      </c>
      <c r="E161" s="5" t="str">
        <f>IF(C161="","",VLOOKUP($C161,'Entries 1'!A:D,3,0))</f>
        <v/>
      </c>
      <c r="F161" s="26" t="str">
        <f>IF(C161="","",VLOOKUP($C161,'Entries 1'!A:D,4,0))</f>
        <v/>
      </c>
    </row>
    <row r="162" spans="4:6">
      <c r="D162" s="5" t="str">
        <f>IF(C162="","",VLOOKUP($C162,'Entries 1'!A:D,2,0))</f>
        <v/>
      </c>
      <c r="E162" s="5" t="str">
        <f>IF(C162="","",VLOOKUP($C162,'Entries 1'!A:D,3,0))</f>
        <v/>
      </c>
      <c r="F162" s="26" t="str">
        <f>IF(C162="","",VLOOKUP($C162,'Entries 1'!A:D,4,0))</f>
        <v/>
      </c>
    </row>
    <row r="163" spans="4:6">
      <c r="D163" s="5" t="str">
        <f>IF(C163="","",VLOOKUP($C163,'Entries 1'!A:D,2,0))</f>
        <v/>
      </c>
      <c r="E163" s="5" t="str">
        <f>IF(C163="","",VLOOKUP($C163,'Entries 1'!A:D,3,0))</f>
        <v/>
      </c>
      <c r="F163" s="26" t="str">
        <f>IF(C163="","",VLOOKUP($C163,'Entries 1'!A:D,4,0))</f>
        <v/>
      </c>
    </row>
    <row r="164" spans="4:6">
      <c r="D164" s="5" t="str">
        <f>IF(C164="","",VLOOKUP($C164,'Entries 1'!A:D,2,0))</f>
        <v/>
      </c>
      <c r="E164" s="5" t="str">
        <f>IF(C164="","",VLOOKUP($C164,'Entries 1'!A:D,3,0))</f>
        <v/>
      </c>
      <c r="F164" s="26" t="str">
        <f>IF(C164="","",VLOOKUP($C164,'Entries 1'!A:D,4,0))</f>
        <v/>
      </c>
    </row>
    <row r="165" spans="4:6">
      <c r="D165" s="5" t="str">
        <f>IF(C165="","",VLOOKUP($C165,'Entries 1'!A:D,2,0))</f>
        <v/>
      </c>
      <c r="E165" s="5" t="str">
        <f>IF(C165="","",VLOOKUP($C165,'Entries 1'!A:D,3,0))</f>
        <v/>
      </c>
      <c r="F165" s="26" t="str">
        <f>IF(C165="","",VLOOKUP($C165,'Entries 1'!A:D,4,0))</f>
        <v/>
      </c>
    </row>
    <row r="166" spans="4:6">
      <c r="D166" s="5" t="str">
        <f>IF(C166="","",VLOOKUP($C166,'Entries 1'!A:D,2,0))</f>
        <v/>
      </c>
      <c r="E166" s="5" t="str">
        <f>IF(C166="","",VLOOKUP($C166,'Entries 1'!A:D,3,0))</f>
        <v/>
      </c>
      <c r="F166" s="26" t="str">
        <f>IF(C166="","",VLOOKUP($C166,'Entries 1'!A:D,4,0))</f>
        <v/>
      </c>
    </row>
    <row r="167" spans="4:6">
      <c r="D167" s="5" t="str">
        <f>IF(C167="","",VLOOKUP($C167,'Entries 1'!A:D,2,0))</f>
        <v/>
      </c>
      <c r="E167" s="5" t="str">
        <f>IF(C167="","",VLOOKUP($C167,'Entries 1'!A:D,3,0))</f>
        <v/>
      </c>
      <c r="F167" s="26" t="str">
        <f>IF(C167="","",VLOOKUP($C167,'Entries 1'!A:D,4,0))</f>
        <v/>
      </c>
    </row>
    <row r="168" spans="4:6">
      <c r="D168" s="5" t="str">
        <f>IF(C168="","",VLOOKUP($C168,'Entries 1'!A:D,2,0))</f>
        <v/>
      </c>
      <c r="E168" s="5" t="str">
        <f>IF(C168="","",VLOOKUP($C168,'Entries 1'!A:D,3,0))</f>
        <v/>
      </c>
      <c r="F168" s="26" t="str">
        <f>IF(C168="","",VLOOKUP($C168,'Entries 1'!A:D,4,0))</f>
        <v/>
      </c>
    </row>
    <row r="169" spans="4:6">
      <c r="D169" s="5" t="str">
        <f>IF(C169="","",VLOOKUP($C169,'Entries 1'!A:D,2,0))</f>
        <v/>
      </c>
      <c r="E169" s="5" t="str">
        <f>IF(C169="","",VLOOKUP($C169,'Entries 1'!A:D,3,0))</f>
        <v/>
      </c>
      <c r="F169" s="26" t="str">
        <f>IF(C169="","",VLOOKUP($C169,'Entries 1'!A:D,4,0))</f>
        <v/>
      </c>
    </row>
    <row r="170" spans="4:6">
      <c r="D170" s="5" t="str">
        <f>IF(C170="","",VLOOKUP($C170,'Entries 1'!A:D,2,0))</f>
        <v/>
      </c>
      <c r="E170" s="5" t="str">
        <f>IF(C170="","",VLOOKUP($C170,'Entries 1'!A:D,3,0))</f>
        <v/>
      </c>
      <c r="F170" s="26" t="str">
        <f>IF(C170="","",VLOOKUP($C170,'Entries 1'!A:D,4,0))</f>
        <v/>
      </c>
    </row>
    <row r="171" spans="4:6">
      <c r="D171" s="5" t="str">
        <f>IF(C171="","",VLOOKUP($C171,'Entries 1'!A:D,2,0))</f>
        <v/>
      </c>
      <c r="E171" s="5" t="str">
        <f>IF(C171="","",VLOOKUP($C171,'Entries 1'!A:D,3,0))</f>
        <v/>
      </c>
      <c r="F171" s="26" t="str">
        <f>IF(C171="","",VLOOKUP($C171,'Entries 1'!A:D,4,0))</f>
        <v/>
      </c>
    </row>
    <row r="172" spans="4:6">
      <c r="D172" s="5" t="str">
        <f>IF(C172="","",VLOOKUP($C172,'Entries 1'!A:D,2,0))</f>
        <v/>
      </c>
      <c r="E172" s="5" t="str">
        <f>IF(C172="","",VLOOKUP($C172,'Entries 1'!A:D,3,0))</f>
        <v/>
      </c>
      <c r="F172" s="26" t="str">
        <f>IF(C172="","",VLOOKUP($C172,'Entries 1'!A:D,4,0))</f>
        <v/>
      </c>
    </row>
    <row r="173" spans="4:6">
      <c r="D173" s="5" t="str">
        <f>IF(C173="","",VLOOKUP($C173,'Entries 1'!A:D,2,0))</f>
        <v/>
      </c>
      <c r="E173" s="5" t="str">
        <f>IF(C173="","",VLOOKUP($C173,'Entries 1'!A:D,3,0))</f>
        <v/>
      </c>
      <c r="F173" s="26" t="str">
        <f>IF(C173="","",VLOOKUP($C173,'Entries 1'!A:D,4,0))</f>
        <v/>
      </c>
    </row>
    <row r="174" spans="4:6">
      <c r="D174" s="5" t="str">
        <f>IF(C174="","",VLOOKUP($C174,'Entries 1'!A:D,2,0))</f>
        <v/>
      </c>
      <c r="E174" s="5" t="str">
        <f>IF(C174="","",VLOOKUP($C174,'Entries 1'!A:D,3,0))</f>
        <v/>
      </c>
      <c r="F174" s="26" t="str">
        <f>IF(C174="","",VLOOKUP($C174,'Entries 1'!A:D,4,0))</f>
        <v/>
      </c>
    </row>
    <row r="175" spans="4:6">
      <c r="D175" s="5" t="str">
        <f>IF(C175="","",VLOOKUP($C175,'Entries 1'!A:D,2,0))</f>
        <v/>
      </c>
      <c r="E175" s="5" t="str">
        <f>IF(C175="","",VLOOKUP($C175,'Entries 1'!A:D,3,0))</f>
        <v/>
      </c>
      <c r="F175" s="26" t="str">
        <f>IF(C175="","",VLOOKUP($C175,'Entries 1'!A:D,4,0))</f>
        <v/>
      </c>
    </row>
    <row r="176" spans="4:6">
      <c r="D176" s="5" t="str">
        <f>IF(C176="","",VLOOKUP($C176,'Entries 1'!A:D,2,0))</f>
        <v/>
      </c>
      <c r="E176" s="5" t="str">
        <f>IF(C176="","",VLOOKUP($C176,'Entries 1'!A:D,3,0))</f>
        <v/>
      </c>
      <c r="F176" s="26" t="str">
        <f>IF(C176="","",VLOOKUP($C176,'Entries 1'!A:D,4,0))</f>
        <v/>
      </c>
    </row>
    <row r="177" spans="4:6">
      <c r="D177" s="5" t="str">
        <f>IF(C177="","",VLOOKUP($C177,'Entries 1'!A:D,2,0))</f>
        <v/>
      </c>
      <c r="E177" s="5" t="str">
        <f>IF(C177="","",VLOOKUP($C177,'Entries 1'!A:D,3,0))</f>
        <v/>
      </c>
      <c r="F177" s="26" t="str">
        <f>IF(C177="","",VLOOKUP($C177,'Entries 1'!A:D,4,0))</f>
        <v/>
      </c>
    </row>
    <row r="178" spans="4:6">
      <c r="D178" s="5" t="str">
        <f>IF(C178="","",VLOOKUP($C178,'Entries 1'!A:D,2,0))</f>
        <v/>
      </c>
      <c r="E178" s="5" t="str">
        <f>IF(C178="","",VLOOKUP($C178,'Entries 1'!A:D,3,0))</f>
        <v/>
      </c>
      <c r="F178" s="26" t="str">
        <f>IF(C178="","",VLOOKUP($C178,'Entries 1'!A:D,4,0))</f>
        <v/>
      </c>
    </row>
    <row r="179" spans="4:6">
      <c r="D179" s="5" t="str">
        <f>IF(C179="","",VLOOKUP($C179,'Entries 1'!A:D,2,0))</f>
        <v/>
      </c>
      <c r="E179" s="5" t="str">
        <f>IF(C179="","",VLOOKUP($C179,'Entries 1'!A:D,3,0))</f>
        <v/>
      </c>
      <c r="F179" s="26" t="str">
        <f>IF(C179="","",VLOOKUP($C179,'Entries 1'!A:D,4,0))</f>
        <v/>
      </c>
    </row>
    <row r="180" spans="4:6">
      <c r="D180" s="5" t="str">
        <f>IF(C180="","",VLOOKUP($C180,'Entries 1'!A:D,2,0))</f>
        <v/>
      </c>
      <c r="E180" s="5" t="str">
        <f>IF(C180="","",VLOOKUP($C180,'Entries 1'!A:D,3,0))</f>
        <v/>
      </c>
      <c r="F180" s="26" t="str">
        <f>IF(C180="","",VLOOKUP($C180,'Entries 1'!A:D,4,0))</f>
        <v/>
      </c>
    </row>
    <row r="181" spans="4:6">
      <c r="D181" s="5" t="str">
        <f>IF(C181="","",VLOOKUP($C181,'Entries 1'!A:D,2,0))</f>
        <v/>
      </c>
      <c r="E181" s="5" t="str">
        <f>IF(C181="","",VLOOKUP($C181,'Entries 1'!A:D,3,0))</f>
        <v/>
      </c>
      <c r="F181" s="26" t="str">
        <f>IF(C181="","",VLOOKUP($C181,'Entries 1'!A:D,4,0))</f>
        <v/>
      </c>
    </row>
    <row r="182" spans="4:6">
      <c r="D182" s="5" t="str">
        <f>IF(C182="","",VLOOKUP($C182,'Entries 1'!A:D,2,0))</f>
        <v/>
      </c>
      <c r="E182" s="5" t="str">
        <f>IF(C182="","",VLOOKUP($C182,'Entries 1'!A:D,3,0))</f>
        <v/>
      </c>
      <c r="F182" s="26" t="str">
        <f>IF(C182="","",VLOOKUP($C182,'Entries 1'!A:D,4,0))</f>
        <v/>
      </c>
    </row>
    <row r="183" spans="4:6">
      <c r="D183" s="5" t="str">
        <f>IF(C183="","",VLOOKUP($C183,'Entries 1'!A:D,2,0))</f>
        <v/>
      </c>
      <c r="E183" s="5" t="str">
        <f>IF(C183="","",VLOOKUP($C183,'Entries 1'!A:D,3,0))</f>
        <v/>
      </c>
      <c r="F183" s="26" t="str">
        <f>IF(C183="","",VLOOKUP($C183,'Entries 1'!A:D,4,0))</f>
        <v/>
      </c>
    </row>
    <row r="184" spans="4:6">
      <c r="D184" s="5" t="str">
        <f>IF(C184="","",VLOOKUP($C184,'Entries 1'!A:D,2,0))</f>
        <v/>
      </c>
      <c r="E184" s="5" t="str">
        <f>IF(C184="","",VLOOKUP($C184,'Entries 1'!A:D,3,0))</f>
        <v/>
      </c>
      <c r="F184" s="26" t="str">
        <f>IF(C184="","",VLOOKUP($C184,'Entries 1'!A:D,4,0))</f>
        <v/>
      </c>
    </row>
    <row r="185" spans="4:6">
      <c r="D185" s="5" t="str">
        <f>IF(C185="","",VLOOKUP($C185,'Entries 1'!A:D,2,0))</f>
        <v/>
      </c>
      <c r="E185" s="5" t="str">
        <f>IF(C185="","",VLOOKUP($C185,'Entries 1'!A:D,3,0))</f>
        <v/>
      </c>
      <c r="F185" s="26" t="str">
        <f>IF(C185="","",VLOOKUP($C185,'Entries 1'!A:D,4,0))</f>
        <v/>
      </c>
    </row>
    <row r="186" spans="4:6">
      <c r="D186" s="5" t="str">
        <f>IF(C186="","",VLOOKUP($C186,'Entries 1'!A:D,2,0))</f>
        <v/>
      </c>
      <c r="E186" s="5" t="str">
        <f>IF(C186="","",VLOOKUP($C186,'Entries 1'!A:D,3,0))</f>
        <v/>
      </c>
      <c r="F186" s="26" t="str">
        <f>IF(C186="","",VLOOKUP($C186,'Entries 1'!A:D,4,0))</f>
        <v/>
      </c>
    </row>
    <row r="187" spans="4:6">
      <c r="D187" s="5" t="str">
        <f>IF(C187="","",VLOOKUP($C187,'Entries 1'!A:D,2,0))</f>
        <v/>
      </c>
      <c r="E187" s="5" t="str">
        <f>IF(C187="","",VLOOKUP($C187,'Entries 1'!A:D,3,0))</f>
        <v/>
      </c>
      <c r="F187" s="26" t="str">
        <f>IF(C187="","",VLOOKUP($C187,'Entries 1'!A:D,4,0))</f>
        <v/>
      </c>
    </row>
    <row r="188" spans="4:6">
      <c r="D188" s="5" t="str">
        <f>IF(C188="","",VLOOKUP($C188,'Entries 1'!A:D,2,0))</f>
        <v/>
      </c>
      <c r="E188" s="5" t="str">
        <f>IF(C188="","",VLOOKUP($C188,'Entries 1'!A:D,3,0))</f>
        <v/>
      </c>
      <c r="F188" s="26" t="str">
        <f>IF(C188="","",VLOOKUP($C188,'Entries 1'!A:D,4,0))</f>
        <v/>
      </c>
    </row>
    <row r="189" spans="4:6">
      <c r="D189" s="5" t="str">
        <f>IF(C189="","",VLOOKUP($C189,'Entries 1'!A:D,2,0))</f>
        <v/>
      </c>
      <c r="E189" s="5" t="str">
        <f>IF(C189="","",VLOOKUP($C189,'Entries 1'!A:D,3,0))</f>
        <v/>
      </c>
      <c r="F189" s="26" t="str">
        <f>IF(C189="","",VLOOKUP($C189,'Entries 1'!A:D,4,0))</f>
        <v/>
      </c>
    </row>
    <row r="190" spans="4:6">
      <c r="D190" s="5" t="str">
        <f>IF(C190="","",VLOOKUP($C190,'Entries 1'!A:D,2,0))</f>
        <v/>
      </c>
      <c r="E190" s="5" t="str">
        <f>IF(C190="","",VLOOKUP($C190,'Entries 1'!A:D,3,0))</f>
        <v/>
      </c>
      <c r="F190" s="26" t="str">
        <f>IF(C190="","",VLOOKUP($C190,'Entries 1'!A:D,4,0))</f>
        <v/>
      </c>
    </row>
    <row r="191" spans="4:6">
      <c r="D191" s="5" t="str">
        <f>IF(C191="","",VLOOKUP($C191,'Entries 1'!A:D,2,0))</f>
        <v/>
      </c>
      <c r="E191" s="5" t="str">
        <f>IF(C191="","",VLOOKUP($C191,'Entries 1'!A:D,3,0))</f>
        <v/>
      </c>
      <c r="F191" s="26" t="str">
        <f>IF(C191="","",VLOOKUP($C191,'Entries 1'!A:D,4,0))</f>
        <v/>
      </c>
    </row>
    <row r="192" spans="4:6">
      <c r="D192" s="5" t="str">
        <f>IF(C192="","",VLOOKUP($C192,'Entries 1'!A:D,2,0))</f>
        <v/>
      </c>
      <c r="E192" s="5" t="str">
        <f>IF(C192="","",VLOOKUP($C192,'Entries 1'!A:D,3,0))</f>
        <v/>
      </c>
      <c r="F192" s="26" t="str">
        <f>IF(C192="","",VLOOKUP($C192,'Entries 1'!A:D,4,0))</f>
        <v/>
      </c>
    </row>
    <row r="193" spans="4:6">
      <c r="D193" s="5" t="str">
        <f>IF(C193="","",VLOOKUP($C193,'Entries 1'!A:D,2,0))</f>
        <v/>
      </c>
      <c r="E193" s="5" t="str">
        <f>IF(C193="","",VLOOKUP($C193,'Entries 1'!A:D,3,0))</f>
        <v/>
      </c>
      <c r="F193" s="26" t="str">
        <f>IF(C193="","",VLOOKUP($C193,'Entries 1'!A:D,4,0))</f>
        <v/>
      </c>
    </row>
    <row r="194" spans="4:6">
      <c r="D194" s="5" t="str">
        <f>IF(C194="","",VLOOKUP($C194,'Entries 1'!A:D,2,0))</f>
        <v/>
      </c>
      <c r="E194" s="5" t="str">
        <f>IF(C194="","",VLOOKUP($C194,'Entries 1'!A:D,3,0))</f>
        <v/>
      </c>
      <c r="F194" s="26" t="str">
        <f>IF(C194="","",VLOOKUP($C194,'Entries 1'!A:D,4,0))</f>
        <v/>
      </c>
    </row>
    <row r="195" spans="4:6">
      <c r="D195" s="5" t="str">
        <f>IF(C195="","",VLOOKUP($C195,'Entries 1'!A:D,2,0))</f>
        <v/>
      </c>
      <c r="E195" s="5" t="str">
        <f>IF(C195="","",VLOOKUP($C195,'Entries 1'!A:D,3,0))</f>
        <v/>
      </c>
      <c r="F195" s="26" t="str">
        <f>IF(C195="","",VLOOKUP($C195,'Entries 1'!A:D,4,0))</f>
        <v/>
      </c>
    </row>
    <row r="196" spans="4:6">
      <c r="D196" s="5" t="str">
        <f>IF(C196="","",VLOOKUP($C196,'Entries 1'!A:D,2,0))</f>
        <v/>
      </c>
      <c r="E196" s="5" t="str">
        <f>IF(C196="","",VLOOKUP($C196,'Entries 1'!A:D,3,0))</f>
        <v/>
      </c>
      <c r="F196" s="26" t="str">
        <f>IF(C196="","",VLOOKUP($C196,'Entries 1'!A:D,4,0))</f>
        <v/>
      </c>
    </row>
    <row r="197" spans="4:6">
      <c r="D197" s="5" t="str">
        <f>IF(C197="","",VLOOKUP($C197,'Entries 1'!A:D,2,0))</f>
        <v/>
      </c>
      <c r="E197" s="5" t="str">
        <f>IF(C197="","",VLOOKUP($C197,'Entries 1'!A:D,3,0))</f>
        <v/>
      </c>
      <c r="F197" s="26" t="str">
        <f>IF(C197="","",VLOOKUP($C197,'Entries 1'!A:D,4,0))</f>
        <v/>
      </c>
    </row>
    <row r="198" spans="4:6">
      <c r="D198" s="5" t="str">
        <f>IF(C198="","",VLOOKUP($C198,'Entries 1'!A:D,2,0))</f>
        <v/>
      </c>
      <c r="E198" s="5" t="str">
        <f>IF(C198="","",VLOOKUP($C198,'Entries 1'!A:D,3,0))</f>
        <v/>
      </c>
      <c r="F198" s="26" t="str">
        <f>IF(C198="","",VLOOKUP($C198,'Entries 1'!A:D,4,0))</f>
        <v/>
      </c>
    </row>
    <row r="199" spans="4:6">
      <c r="D199" s="5" t="str">
        <f>IF(C199="","",VLOOKUP($C199,'Entries 1'!A:D,2,0))</f>
        <v/>
      </c>
      <c r="E199" s="5" t="str">
        <f>IF(C199="","",VLOOKUP($C199,'Entries 1'!A:D,3,0))</f>
        <v/>
      </c>
      <c r="F199" s="26" t="str">
        <f>IF(C199="","",VLOOKUP($C199,'Entries 1'!A:D,4,0))</f>
        <v/>
      </c>
    </row>
    <row r="200" spans="4:6">
      <c r="D200" s="5" t="str">
        <f>IF(C200="","",VLOOKUP($C200,'Entries 1'!A:D,2,0))</f>
        <v/>
      </c>
      <c r="E200" s="5" t="str">
        <f>IF(C200="","",VLOOKUP($C200,'Entries 1'!A:D,3,0))</f>
        <v/>
      </c>
      <c r="F200" s="26" t="str">
        <f>IF(C200="","",VLOOKUP($C200,'Entries 1'!A:D,4,0))</f>
        <v/>
      </c>
    </row>
    <row r="201" spans="4:6">
      <c r="D201" s="5" t="str">
        <f>IF(C201="","",VLOOKUP($C201,'Entries 1'!A:D,2,0))</f>
        <v/>
      </c>
      <c r="E201" s="5" t="str">
        <f>IF(C201="","",VLOOKUP($C201,'Entries 1'!A:D,3,0))</f>
        <v/>
      </c>
      <c r="F201" s="26" t="str">
        <f>IF(C201="","",VLOOKUP($C201,'Entries 1'!A:D,4,0))</f>
        <v/>
      </c>
    </row>
    <row r="202" spans="4:6">
      <c r="D202" s="5" t="str">
        <f>IF(C202="","",VLOOKUP($C202,'Entries 1'!A:D,2,0))</f>
        <v/>
      </c>
      <c r="E202" s="5" t="str">
        <f>IF(C202="","",VLOOKUP($C202,'Entries 1'!A:D,3,0))</f>
        <v/>
      </c>
      <c r="F202" s="26" t="str">
        <f>IF(C202="","",VLOOKUP($C202,'Entries 1'!A:D,4,0))</f>
        <v/>
      </c>
    </row>
    <row r="203" spans="4:6">
      <c r="D203" s="5" t="str">
        <f>IF(C203="","",VLOOKUP($C203,'Entries 1'!A:D,2,0))</f>
        <v/>
      </c>
      <c r="E203" s="5" t="str">
        <f>IF(C203="","",VLOOKUP($C203,'Entries 1'!A:D,3,0))</f>
        <v/>
      </c>
      <c r="F203" s="26" t="str">
        <f>IF(C203="","",VLOOKUP($C203,'Entries 1'!A:D,4,0))</f>
        <v/>
      </c>
    </row>
    <row r="204" spans="4:6">
      <c r="D204" s="5" t="str">
        <f>IF(C204="","",VLOOKUP($C204,'Entries 1'!A:D,2,0))</f>
        <v/>
      </c>
      <c r="E204" s="5" t="str">
        <f>IF(C204="","",VLOOKUP($C204,'Entries 1'!A:D,3,0))</f>
        <v/>
      </c>
      <c r="F204" s="26" t="str">
        <f>IF(C204="","",VLOOKUP($C204,'Entries 1'!A:D,4,0))</f>
        <v/>
      </c>
    </row>
    <row r="205" spans="4:6">
      <c r="D205" s="5" t="str">
        <f>IF(C205="","",VLOOKUP($C205,'Entries 1'!A:D,2,0))</f>
        <v/>
      </c>
      <c r="E205" s="5" t="str">
        <f>IF(C205="","",VLOOKUP($C205,'Entries 1'!A:D,3,0))</f>
        <v/>
      </c>
      <c r="F205" s="26" t="str">
        <f>IF(C205="","",VLOOKUP($C205,'Entries 1'!A:D,4,0))</f>
        <v/>
      </c>
    </row>
    <row r="206" spans="4:6">
      <c r="D206" s="5" t="str">
        <f>IF(C206="","",VLOOKUP($C206,'Entries 1'!A:D,2,0))</f>
        <v/>
      </c>
      <c r="E206" s="5" t="str">
        <f>IF(C206="","",VLOOKUP($C206,'Entries 1'!A:D,3,0))</f>
        <v/>
      </c>
      <c r="F206" s="26" t="str">
        <f>IF(C206="","",VLOOKUP($C206,'Entries 1'!A:D,4,0))</f>
        <v/>
      </c>
    </row>
    <row r="207" spans="4:6">
      <c r="D207" s="5" t="str">
        <f>IF(C207="","",VLOOKUP($C207,'Entries 1'!A:D,2,0))</f>
        <v/>
      </c>
      <c r="E207" s="5" t="str">
        <f>IF(C207="","",VLOOKUP($C207,'Entries 1'!A:D,3,0))</f>
        <v/>
      </c>
      <c r="F207" s="26" t="str">
        <f>IF(C207="","",VLOOKUP($C207,'Entries 1'!A:D,4,0))</f>
        <v/>
      </c>
    </row>
    <row r="208" spans="4:6">
      <c r="D208" s="5" t="str">
        <f>IF(C208="","",VLOOKUP($C208,'Entries 1'!A:D,2,0))</f>
        <v/>
      </c>
      <c r="E208" s="5" t="str">
        <f>IF(C208="","",VLOOKUP($C208,'Entries 1'!A:D,3,0))</f>
        <v/>
      </c>
      <c r="F208" s="26" t="str">
        <f>IF(C208="","",VLOOKUP($C208,'Entries 1'!A:D,4,0))</f>
        <v/>
      </c>
    </row>
    <row r="209" spans="4:6">
      <c r="D209" s="5" t="str">
        <f>IF(C209="","",VLOOKUP($C209,'Entries 1'!A:D,2,0))</f>
        <v/>
      </c>
      <c r="E209" s="5" t="str">
        <f>IF(C209="","",VLOOKUP($C209,'Entries 1'!A:D,3,0))</f>
        <v/>
      </c>
      <c r="F209" s="26" t="str">
        <f>IF(C209="","",VLOOKUP($C209,'Entries 1'!A:D,4,0))</f>
        <v/>
      </c>
    </row>
    <row r="210" spans="4:6">
      <c r="D210" s="5" t="str">
        <f>IF(C210="","",VLOOKUP($C210,'Entries 1'!A:D,2,0))</f>
        <v/>
      </c>
      <c r="E210" s="5" t="str">
        <f>IF(C210="","",VLOOKUP($C210,'Entries 1'!A:D,3,0))</f>
        <v/>
      </c>
      <c r="F210" s="26" t="str">
        <f>IF(C210="","",VLOOKUP($C210,'Entries 1'!A:D,4,0))</f>
        <v/>
      </c>
    </row>
    <row r="211" spans="4:6">
      <c r="D211" s="5" t="str">
        <f>IF(C211="","",VLOOKUP($C211,'Entries 1'!A:D,2,0))</f>
        <v/>
      </c>
      <c r="E211" s="5" t="str">
        <f>IF(C211="","",VLOOKUP($C211,'Entries 1'!A:D,3,0))</f>
        <v/>
      </c>
      <c r="F211" s="26" t="str">
        <f>IF(C211="","",VLOOKUP($C211,'Entries 1'!A:D,4,0))</f>
        <v/>
      </c>
    </row>
    <row r="212" spans="4:6">
      <c r="D212" s="5" t="str">
        <f>IF(C212="","",VLOOKUP($C212,'Entries 1'!A:D,2,0))</f>
        <v/>
      </c>
      <c r="E212" s="5" t="str">
        <f>IF(C212="","",VLOOKUP($C212,'Entries 1'!A:D,3,0))</f>
        <v/>
      </c>
      <c r="F212" s="26" t="str">
        <f>IF(C212="","",VLOOKUP($C212,'Entries 1'!A:D,4,0))</f>
        <v/>
      </c>
    </row>
    <row r="213" spans="4:6">
      <c r="D213" s="5" t="str">
        <f>IF(C213="","",VLOOKUP($C213,'Entries 1'!A:D,2,0))</f>
        <v/>
      </c>
      <c r="E213" s="5" t="str">
        <f>IF(C213="","",VLOOKUP($C213,'Entries 1'!A:D,3,0))</f>
        <v/>
      </c>
      <c r="F213" s="26" t="str">
        <f>IF(C213="","",VLOOKUP($C213,'Entries 1'!A:D,4,0))</f>
        <v/>
      </c>
    </row>
    <row r="214" spans="4:6">
      <c r="D214" s="5" t="str">
        <f>IF(C214="","",VLOOKUP($C214,'Entries 1'!A:D,2,0))</f>
        <v/>
      </c>
      <c r="E214" s="5" t="str">
        <f>IF(C214="","",VLOOKUP($C214,'Entries 1'!A:D,3,0))</f>
        <v/>
      </c>
      <c r="F214" s="26" t="str">
        <f>IF(C214="","",VLOOKUP($C214,'Entries 1'!A:D,4,0))</f>
        <v/>
      </c>
    </row>
    <row r="215" spans="4:6">
      <c r="D215" s="5" t="str">
        <f>IF(C215="","",VLOOKUP($C215,'Entries 1'!A:D,2,0))</f>
        <v/>
      </c>
      <c r="E215" s="5" t="str">
        <f>IF(C215="","",VLOOKUP($C215,'Entries 1'!A:D,3,0))</f>
        <v/>
      </c>
      <c r="F215" s="26" t="str">
        <f>IF(C215="","",VLOOKUP($C215,'Entries 1'!A:D,4,0))</f>
        <v/>
      </c>
    </row>
    <row r="216" spans="4:6">
      <c r="D216" s="5" t="str">
        <f>IF(C216="","",VLOOKUP($C216,'Entries 1'!A:D,2,0))</f>
        <v/>
      </c>
      <c r="E216" s="5" t="str">
        <f>IF(C216="","",VLOOKUP($C216,'Entries 1'!A:D,3,0))</f>
        <v/>
      </c>
      <c r="F216" s="26" t="str">
        <f>IF(C216="","",VLOOKUP($C216,'Entries 1'!A:D,4,0))</f>
        <v/>
      </c>
    </row>
    <row r="217" spans="4:6">
      <c r="D217" s="5" t="str">
        <f>IF(C217="","",VLOOKUP($C217,'Entries 1'!A:D,2,0))</f>
        <v/>
      </c>
      <c r="E217" s="5" t="str">
        <f>IF(C217="","",VLOOKUP($C217,'Entries 1'!A:D,3,0))</f>
        <v/>
      </c>
      <c r="F217" s="26" t="str">
        <f>IF(C217="","",VLOOKUP($C217,'Entries 1'!A:D,4,0))</f>
        <v/>
      </c>
    </row>
    <row r="218" spans="4:6">
      <c r="D218" s="5" t="str">
        <f>IF(C218="","",VLOOKUP($C218,'Entries 1'!A:D,2,0))</f>
        <v/>
      </c>
      <c r="E218" s="5" t="str">
        <f>IF(C218="","",VLOOKUP($C218,'Entries 1'!A:D,3,0))</f>
        <v/>
      </c>
      <c r="F218" s="26" t="str">
        <f>IF(C218="","",VLOOKUP($C218,'Entries 1'!A:D,4,0))</f>
        <v/>
      </c>
    </row>
    <row r="219" spans="4:6">
      <c r="D219" s="5" t="str">
        <f>IF(C219="","",VLOOKUP($C219,'Entries 1'!A:D,2,0))</f>
        <v/>
      </c>
      <c r="E219" s="5" t="str">
        <f>IF(C219="","",VLOOKUP($C219,'Entries 1'!A:D,3,0))</f>
        <v/>
      </c>
      <c r="F219" s="26" t="str">
        <f>IF(C219="","",VLOOKUP($C219,'Entries 1'!A:D,4,0))</f>
        <v/>
      </c>
    </row>
    <row r="220" spans="4:6">
      <c r="D220" s="5" t="str">
        <f>IF(C220="","",VLOOKUP($C220,'Entries 1'!A:D,2,0))</f>
        <v/>
      </c>
      <c r="E220" s="5" t="str">
        <f>IF(C220="","",VLOOKUP($C220,'Entries 1'!A:D,3,0))</f>
        <v/>
      </c>
      <c r="F220" s="26" t="str">
        <f>IF(C220="","",VLOOKUP($C220,'Entries 1'!A:D,4,0))</f>
        <v/>
      </c>
    </row>
    <row r="221" spans="4:6">
      <c r="D221" s="5" t="str">
        <f>IF(C221="","",VLOOKUP($C221,'Entries 1'!A:D,2,0))</f>
        <v/>
      </c>
      <c r="E221" s="5" t="str">
        <f>IF(C221="","",VLOOKUP($C221,'Entries 1'!A:D,3,0))</f>
        <v/>
      </c>
      <c r="F221" s="26" t="str">
        <f>IF(C221="","",VLOOKUP($C221,'Entries 1'!A:D,4,0))</f>
        <v/>
      </c>
    </row>
    <row r="222" spans="4:6">
      <c r="D222" s="5" t="str">
        <f>IF(C222="","",VLOOKUP($C222,'Entries 1'!A:D,2,0))</f>
        <v/>
      </c>
      <c r="E222" s="5" t="str">
        <f>IF(C222="","",VLOOKUP($C222,'Entries 1'!A:D,3,0))</f>
        <v/>
      </c>
      <c r="F222" s="26" t="str">
        <f>IF(C222="","",VLOOKUP($C222,'Entries 1'!A:D,4,0))</f>
        <v/>
      </c>
    </row>
    <row r="223" spans="4:6">
      <c r="D223" s="5" t="str">
        <f>IF(C223="","",VLOOKUP($C223,'Entries 1'!A:D,2,0))</f>
        <v/>
      </c>
      <c r="E223" s="5" t="str">
        <f>IF(C223="","",VLOOKUP($C223,'Entries 1'!A:D,3,0))</f>
        <v/>
      </c>
      <c r="F223" s="26" t="str">
        <f>IF(C223="","",VLOOKUP($C223,'Entries 1'!A:D,4,0))</f>
        <v/>
      </c>
    </row>
    <row r="224" spans="4:6">
      <c r="D224" s="5" t="str">
        <f>IF(C224="","",VLOOKUP($C224,'Entries 1'!A:D,2,0))</f>
        <v/>
      </c>
      <c r="E224" s="5" t="str">
        <f>IF(C224="","",VLOOKUP($C224,'Entries 1'!A:D,3,0))</f>
        <v/>
      </c>
      <c r="F224" s="26" t="str">
        <f>IF(C224="","",VLOOKUP($C224,'Entries 1'!A:D,4,0))</f>
        <v/>
      </c>
    </row>
    <row r="225" spans="4:6">
      <c r="D225" s="5" t="str">
        <f>IF(C225="","",VLOOKUP($C225,'Entries 1'!A:D,2,0))</f>
        <v/>
      </c>
      <c r="E225" s="5" t="str">
        <f>IF(C225="","",VLOOKUP($C225,'Entries 1'!A:D,3,0))</f>
        <v/>
      </c>
      <c r="F225" s="26" t="str">
        <f>IF(C225="","",VLOOKUP($C225,'Entries 1'!A:D,4,0))</f>
        <v/>
      </c>
    </row>
    <row r="226" spans="4:6">
      <c r="D226" s="5" t="str">
        <f>IF(C226="","",VLOOKUP($C226,'Entries 1'!A:D,2,0))</f>
        <v/>
      </c>
      <c r="E226" s="5" t="str">
        <f>IF(C226="","",VLOOKUP($C226,'Entries 1'!A:D,3,0))</f>
        <v/>
      </c>
      <c r="F226" s="26" t="str">
        <f>IF(C226="","",VLOOKUP($C226,'Entries 1'!A:D,4,0))</f>
        <v/>
      </c>
    </row>
    <row r="227" spans="4:6">
      <c r="D227" s="5" t="str">
        <f>IF(C227="","",VLOOKUP($C227,'Entries 1'!A:D,2,0))</f>
        <v/>
      </c>
      <c r="E227" s="5" t="str">
        <f>IF(C227="","",VLOOKUP($C227,'Entries 1'!A:D,3,0))</f>
        <v/>
      </c>
      <c r="F227" s="26" t="str">
        <f>IF(C227="","",VLOOKUP($C227,'Entries 1'!A:D,4,0))</f>
        <v/>
      </c>
    </row>
    <row r="228" spans="4:6">
      <c r="D228" s="5" t="str">
        <f>IF(C228="","",VLOOKUP($C228,'Entries 1'!A:D,2,0))</f>
        <v/>
      </c>
      <c r="E228" s="5" t="str">
        <f>IF(C228="","",VLOOKUP($C228,'Entries 1'!A:D,3,0))</f>
        <v/>
      </c>
      <c r="F228" s="26" t="str">
        <f>IF(C228="","",VLOOKUP($C228,'Entries 1'!A:D,4,0))</f>
        <v/>
      </c>
    </row>
    <row r="229" spans="4:6">
      <c r="D229" s="5" t="str">
        <f>IF(C229="","",VLOOKUP($C229,'Entries 1'!A:D,2,0))</f>
        <v/>
      </c>
      <c r="E229" s="5" t="str">
        <f>IF(C229="","",VLOOKUP($C229,'Entries 1'!A:D,3,0))</f>
        <v/>
      </c>
      <c r="F229" s="26" t="str">
        <f>IF(C229="","",VLOOKUP($C229,'Entries 1'!A:D,4,0))</f>
        <v/>
      </c>
    </row>
    <row r="230" spans="4:6">
      <c r="D230" s="5" t="str">
        <f>IF(C230="","",VLOOKUP($C230,'Entries 1'!A:D,2,0))</f>
        <v/>
      </c>
      <c r="E230" s="5" t="str">
        <f>IF(C230="","",VLOOKUP($C230,'Entries 1'!A:D,3,0))</f>
        <v/>
      </c>
      <c r="F230" s="26" t="str">
        <f>IF(C230="","",VLOOKUP($C230,'Entries 1'!A:D,4,0))</f>
        <v/>
      </c>
    </row>
    <row r="231" spans="4:6">
      <c r="D231" s="5" t="str">
        <f>IF(C231="","",VLOOKUP($C231,'Entries 1'!A:D,2,0))</f>
        <v/>
      </c>
      <c r="E231" s="5" t="str">
        <f>IF(C231="","",VLOOKUP($C231,'Entries 1'!A:D,3,0))</f>
        <v/>
      </c>
      <c r="F231" s="26" t="str">
        <f>IF(C231="","",VLOOKUP($C231,'Entries 1'!A:D,4,0))</f>
        <v/>
      </c>
    </row>
    <row r="232" spans="4:6">
      <c r="D232" s="5" t="str">
        <f>IF(C232="","",VLOOKUP($C232,'Entries 1'!A:D,2,0))</f>
        <v/>
      </c>
      <c r="E232" s="5" t="str">
        <f>IF(C232="","",VLOOKUP($C232,'Entries 1'!A:D,3,0))</f>
        <v/>
      </c>
      <c r="F232" s="26" t="str">
        <f>IF(C232="","",VLOOKUP($C232,'Entries 1'!A:D,4,0))</f>
        <v/>
      </c>
    </row>
    <row r="233" spans="4:6">
      <c r="D233" s="5" t="str">
        <f>IF(C233="","",VLOOKUP($C233,'Entries 1'!A:D,2,0))</f>
        <v/>
      </c>
      <c r="E233" s="5" t="str">
        <f>IF(C233="","",VLOOKUP($C233,'Entries 1'!A:D,3,0))</f>
        <v/>
      </c>
      <c r="F233" s="26" t="str">
        <f>IF(C233="","",VLOOKUP($C233,'Entries 1'!A:D,4,0))</f>
        <v/>
      </c>
    </row>
    <row r="234" spans="4:6">
      <c r="D234" s="5" t="str">
        <f>IF(C234="","",VLOOKUP($C234,'Entries 1'!A:D,2,0))</f>
        <v/>
      </c>
      <c r="E234" s="5" t="str">
        <f>IF(C234="","",VLOOKUP($C234,'Entries 1'!A:D,3,0))</f>
        <v/>
      </c>
      <c r="F234" s="26" t="str">
        <f>IF(C234="","",VLOOKUP($C234,'Entries 1'!A:D,4,0))</f>
        <v/>
      </c>
    </row>
    <row r="235" spans="4:6">
      <c r="D235" s="5" t="str">
        <f>IF(C235="","",VLOOKUP($C235,'Entries 1'!A:D,2,0))</f>
        <v/>
      </c>
      <c r="E235" s="5" t="str">
        <f>IF(C235="","",VLOOKUP($C235,'Entries 1'!A:D,3,0))</f>
        <v/>
      </c>
      <c r="F235" s="26" t="str">
        <f>IF(C235="","",VLOOKUP($C235,'Entries 1'!A:D,4,0))</f>
        <v/>
      </c>
    </row>
    <row r="236" spans="4:6">
      <c r="D236" s="5" t="str">
        <f>IF(C236="","",VLOOKUP($C236,'Entries 1'!A:D,2,0))</f>
        <v/>
      </c>
      <c r="E236" s="5" t="str">
        <f>IF(C236="","",VLOOKUP($C236,'Entries 1'!A:D,3,0))</f>
        <v/>
      </c>
      <c r="F236" s="26" t="str">
        <f>IF(C236="","",VLOOKUP($C236,'Entries 1'!A:D,4,0))</f>
        <v/>
      </c>
    </row>
    <row r="237" spans="4:6">
      <c r="D237" s="5" t="str">
        <f>IF(C237="","",VLOOKUP($C237,'Entries 1'!A:D,2,0))</f>
        <v/>
      </c>
      <c r="E237" s="5" t="str">
        <f>IF(C237="","",VLOOKUP($C237,'Entries 1'!A:D,3,0))</f>
        <v/>
      </c>
      <c r="F237" s="26" t="str">
        <f>IF(C237="","",VLOOKUP($C237,'Entries 1'!A:D,4,0))</f>
        <v/>
      </c>
    </row>
    <row r="238" spans="4:6">
      <c r="D238" s="5" t="str">
        <f>IF(C238="","",VLOOKUP($C238,'Entries 1'!A:D,2,0))</f>
        <v/>
      </c>
      <c r="E238" s="5" t="str">
        <f>IF(C238="","",VLOOKUP($C238,'Entries 1'!A:D,3,0))</f>
        <v/>
      </c>
      <c r="F238" s="26" t="str">
        <f>IF(C238="","",VLOOKUP($C238,'Entries 1'!A:D,4,0))</f>
        <v/>
      </c>
    </row>
    <row r="239" spans="4:6">
      <c r="D239" s="5" t="str">
        <f>IF(C239="","",VLOOKUP($C239,'Entries 1'!A:D,2,0))</f>
        <v/>
      </c>
      <c r="E239" s="5" t="str">
        <f>IF(C239="","",VLOOKUP($C239,'Entries 1'!A:D,3,0))</f>
        <v/>
      </c>
      <c r="F239" s="26" t="str">
        <f>IF(C239="","",VLOOKUP($C239,'Entries 1'!A:D,4,0))</f>
        <v/>
      </c>
    </row>
    <row r="240" spans="4:6">
      <c r="D240" s="5" t="str">
        <f>IF(C240="","",VLOOKUP($C240,'Entries 1'!A:D,2,0))</f>
        <v/>
      </c>
      <c r="E240" s="5" t="str">
        <f>IF(C240="","",VLOOKUP($C240,'Entries 1'!A:D,3,0))</f>
        <v/>
      </c>
      <c r="F240" s="26" t="str">
        <f>IF(C240="","",VLOOKUP($C240,'Entries 1'!A:D,4,0))</f>
        <v/>
      </c>
    </row>
    <row r="241" spans="4:6">
      <c r="D241" s="5" t="str">
        <f>IF(C241="","",VLOOKUP($C241,'Entries 1'!A:D,2,0))</f>
        <v/>
      </c>
      <c r="E241" s="5" t="str">
        <f>IF(C241="","",VLOOKUP($C241,'Entries 1'!A:D,3,0))</f>
        <v/>
      </c>
      <c r="F241" s="26" t="str">
        <f>IF(C241="","",VLOOKUP($C241,'Entries 1'!A:D,4,0))</f>
        <v/>
      </c>
    </row>
    <row r="242" spans="4:6">
      <c r="D242" s="5" t="str">
        <f>IF(C242="","",VLOOKUP($C242,'Entries 1'!A:D,2,0))</f>
        <v/>
      </c>
      <c r="E242" s="5" t="str">
        <f>IF(C242="","",VLOOKUP($C242,'Entries 1'!A:D,3,0))</f>
        <v/>
      </c>
      <c r="F242" s="26" t="str">
        <f>IF(C242="","",VLOOKUP($C242,'Entries 1'!A:D,4,0))</f>
        <v/>
      </c>
    </row>
    <row r="243" spans="4:6">
      <c r="D243" s="5" t="str">
        <f>IF(C243="","",VLOOKUP($C243,'Entries 1'!A:D,2,0))</f>
        <v/>
      </c>
      <c r="E243" s="5" t="str">
        <f>IF(C243="","",VLOOKUP($C243,'Entries 1'!A:D,3,0))</f>
        <v/>
      </c>
      <c r="F243" s="26" t="str">
        <f>IF(C243="","",VLOOKUP($C243,'Entries 1'!A:D,4,0))</f>
        <v/>
      </c>
    </row>
    <row r="244" spans="4:6">
      <c r="D244" s="5" t="str">
        <f>IF(C244="","",VLOOKUP($C244,'Entries 1'!A:D,2,0))</f>
        <v/>
      </c>
      <c r="E244" s="5" t="str">
        <f>IF(C244="","",VLOOKUP($C244,'Entries 1'!A:D,3,0))</f>
        <v/>
      </c>
      <c r="F244" s="26" t="str">
        <f>IF(C244="","",VLOOKUP($C244,'Entries 1'!A:D,4,0))</f>
        <v/>
      </c>
    </row>
    <row r="245" spans="4:6">
      <c r="D245" s="5" t="str">
        <f>IF(C245="","",VLOOKUP($C245,'Entries 1'!A:D,2,0))</f>
        <v/>
      </c>
      <c r="E245" s="5" t="str">
        <f>IF(C245="","",VLOOKUP($C245,'Entries 1'!A:D,3,0))</f>
        <v/>
      </c>
      <c r="F245" s="26" t="str">
        <f>IF(C245="","",VLOOKUP($C245,'Entries 1'!A:D,4,0))</f>
        <v/>
      </c>
    </row>
    <row r="246" spans="4:6">
      <c r="D246" s="5" t="str">
        <f>IF(C246="","",VLOOKUP($C246,'Entries 1'!A:D,2,0))</f>
        <v/>
      </c>
      <c r="E246" s="5" t="str">
        <f>IF(C246="","",VLOOKUP($C246,'Entries 1'!A:D,3,0))</f>
        <v/>
      </c>
      <c r="F246" s="26" t="str">
        <f>IF(C246="","",VLOOKUP($C246,'Entries 1'!A:D,4,0))</f>
        <v/>
      </c>
    </row>
    <row r="247" spans="4:6">
      <c r="D247" s="5" t="str">
        <f>IF(C247="","",VLOOKUP($C247,'Entries 1'!A:D,2,0))</f>
        <v/>
      </c>
      <c r="E247" s="5" t="str">
        <f>IF(C247="","",VLOOKUP($C247,'Entries 1'!A:D,3,0))</f>
        <v/>
      </c>
      <c r="F247" s="26" t="str">
        <f>IF(C247="","",VLOOKUP($C247,'Entries 1'!A:D,4,0))</f>
        <v/>
      </c>
    </row>
    <row r="248" spans="4:6">
      <c r="D248" s="5" t="str">
        <f>IF(C248="","",VLOOKUP($C248,'Entries 1'!A:D,2,0))</f>
        <v/>
      </c>
      <c r="E248" s="5" t="str">
        <f>IF(C248="","",VLOOKUP($C248,'Entries 1'!A:D,3,0))</f>
        <v/>
      </c>
      <c r="F248" s="26" t="str">
        <f>IF(C248="","",VLOOKUP($C248,'Entries 1'!A:D,4,0))</f>
        <v/>
      </c>
    </row>
    <row r="249" spans="4:6">
      <c r="D249" s="5" t="str">
        <f>IF(C249="","",VLOOKUP($C249,'Entries 1'!A:D,2,0))</f>
        <v/>
      </c>
      <c r="E249" s="5" t="str">
        <f>IF(C249="","",VLOOKUP($C249,'Entries 1'!A:D,3,0))</f>
        <v/>
      </c>
      <c r="F249" s="26" t="str">
        <f>IF(C249="","",VLOOKUP($C249,'Entries 1'!A:D,4,0))</f>
        <v/>
      </c>
    </row>
    <row r="250" spans="4:6">
      <c r="D250" s="5" t="str">
        <f>IF(C250="","",VLOOKUP($C250,'Entries 1'!A:D,2,0))</f>
        <v/>
      </c>
      <c r="E250" s="5" t="str">
        <f>IF(C250="","",VLOOKUP($C250,'Entries 1'!A:D,3,0))</f>
        <v/>
      </c>
      <c r="F250" s="26" t="str">
        <f>IF(C250="","",VLOOKUP($C250,'Entries 1'!A:D,4,0))</f>
        <v/>
      </c>
    </row>
    <row r="251" spans="4:6">
      <c r="D251" s="5" t="str">
        <f>IF(C251="","",VLOOKUP($C251,'Entries 1'!A:D,2,0))</f>
        <v/>
      </c>
      <c r="E251" s="5" t="str">
        <f>IF(C251="","",VLOOKUP($C251,'Entries 1'!A:D,3,0))</f>
        <v/>
      </c>
      <c r="F251" s="26" t="str">
        <f>IF(C251="","",VLOOKUP($C251,'Entries 1'!A:D,4,0))</f>
        <v/>
      </c>
    </row>
    <row r="252" spans="4:6">
      <c r="D252" s="5" t="str">
        <f>IF(C252="","",VLOOKUP($C252,'Entries 1'!A:D,2,0))</f>
        <v/>
      </c>
      <c r="E252" s="5" t="str">
        <f>IF(C252="","",VLOOKUP($C252,'Entries 1'!A:D,3,0))</f>
        <v/>
      </c>
      <c r="F252" s="26" t="str">
        <f>IF(C252="","",VLOOKUP($C252,'Entries 1'!A:D,4,0))</f>
        <v/>
      </c>
    </row>
    <row r="253" spans="4:6">
      <c r="D253" s="5" t="str">
        <f>IF(C253="","",VLOOKUP($C253,'Entries 1'!A:D,2,0))</f>
        <v/>
      </c>
      <c r="E253" s="5" t="str">
        <f>IF(C253="","",VLOOKUP($C253,'Entries 1'!A:D,3,0))</f>
        <v/>
      </c>
      <c r="F253" s="26" t="str">
        <f>IF(C253="","",VLOOKUP($C253,'Entries 1'!A:D,4,0))</f>
        <v/>
      </c>
    </row>
    <row r="254" spans="4:6">
      <c r="D254" s="5" t="str">
        <f>IF(C254="","",VLOOKUP($C254,'Entries 1'!A:D,2,0))</f>
        <v/>
      </c>
      <c r="E254" s="5" t="str">
        <f>IF(C254="","",VLOOKUP($C254,'Entries 1'!A:D,3,0))</f>
        <v/>
      </c>
      <c r="F254" s="26" t="str">
        <f>IF(C254="","",VLOOKUP($C254,'Entries 1'!A:D,4,0))</f>
        <v/>
      </c>
    </row>
    <row r="255" spans="4:6">
      <c r="D255" s="5" t="str">
        <f>IF(C255="","",VLOOKUP($C255,'Entries 1'!A:D,2,0))</f>
        <v/>
      </c>
      <c r="E255" s="5" t="str">
        <f>IF(C255="","",VLOOKUP($C255,'Entries 1'!A:D,3,0))</f>
        <v/>
      </c>
      <c r="F255" s="26" t="str">
        <f>IF(C255="","",VLOOKUP($C255,'Entries 1'!A:D,4,0))</f>
        <v/>
      </c>
    </row>
    <row r="256" spans="4:6">
      <c r="D256" s="5" t="str">
        <f>IF(C256="","",VLOOKUP($C256,'Entries 1'!A:D,2,0))</f>
        <v/>
      </c>
      <c r="E256" s="5" t="str">
        <f>IF(C256="","",VLOOKUP($C256,'Entries 1'!A:D,3,0))</f>
        <v/>
      </c>
      <c r="F256" s="26" t="str">
        <f>IF(C256="","",VLOOKUP($C256,'Entries 1'!A:D,4,0))</f>
        <v/>
      </c>
    </row>
    <row r="257" spans="4:6">
      <c r="D257" s="5" t="str">
        <f>IF(C257="","",VLOOKUP($C257,'Entries 1'!A:D,2,0))</f>
        <v/>
      </c>
      <c r="E257" s="5" t="str">
        <f>IF(C257="","",VLOOKUP($C257,'Entries 1'!A:D,3,0))</f>
        <v/>
      </c>
      <c r="F257" s="26" t="str">
        <f>IF(C257="","",VLOOKUP($C257,'Entries 1'!A:D,4,0))</f>
        <v/>
      </c>
    </row>
    <row r="258" spans="4:6">
      <c r="D258" s="5" t="str">
        <f>IF(C258="","",VLOOKUP($C258,'Entries 1'!A:D,2,0))</f>
        <v/>
      </c>
      <c r="E258" s="5" t="str">
        <f>IF(C258="","",VLOOKUP($C258,'Entries 1'!A:D,3,0))</f>
        <v/>
      </c>
      <c r="F258" s="26" t="str">
        <f>IF(C258="","",VLOOKUP($C258,'Entries 1'!A:D,4,0))</f>
        <v/>
      </c>
    </row>
    <row r="259" spans="4:6">
      <c r="D259" s="5" t="str">
        <f>IF(C259="","",VLOOKUP($C259,'Entries 1'!A:D,2,0))</f>
        <v/>
      </c>
      <c r="E259" s="5" t="str">
        <f>IF(C259="","",VLOOKUP($C259,'Entries 1'!A:D,3,0))</f>
        <v/>
      </c>
      <c r="F259" s="26" t="str">
        <f>IF(C259="","",VLOOKUP($C259,'Entries 1'!A:D,4,0))</f>
        <v/>
      </c>
    </row>
    <row r="260" spans="4:6">
      <c r="D260" s="5" t="str">
        <f>IF(C260="","",VLOOKUP($C260,'Entries 1'!A:D,2,0))</f>
        <v/>
      </c>
      <c r="E260" s="5" t="str">
        <f>IF(C260="","",VLOOKUP($C260,'Entries 1'!A:D,3,0))</f>
        <v/>
      </c>
      <c r="F260" s="26" t="str">
        <f>IF(C260="","",VLOOKUP($C260,'Entries 1'!A:D,4,0))</f>
        <v/>
      </c>
    </row>
    <row r="261" spans="4:6">
      <c r="D261" s="5" t="str">
        <f>IF(C261="","",VLOOKUP($C261,'Entries 1'!A:D,2,0))</f>
        <v/>
      </c>
      <c r="E261" s="5" t="str">
        <f>IF(C261="","",VLOOKUP($C261,'Entries 1'!A:D,3,0))</f>
        <v/>
      </c>
      <c r="F261" s="26" t="str">
        <f>IF(C261="","",VLOOKUP($C261,'Entries 1'!A:D,4,0))</f>
        <v/>
      </c>
    </row>
    <row r="262" spans="4:6">
      <c r="D262" s="5" t="str">
        <f>IF(C262="","",VLOOKUP($C262,'Entries 1'!A:D,2,0))</f>
        <v/>
      </c>
      <c r="E262" s="5" t="str">
        <f>IF(C262="","",VLOOKUP($C262,'Entries 1'!A:D,3,0))</f>
        <v/>
      </c>
      <c r="F262" s="26" t="str">
        <f>IF(C262="","",VLOOKUP($C262,'Entries 1'!A:D,4,0))</f>
        <v/>
      </c>
    </row>
    <row r="263" spans="4:6">
      <c r="D263" s="5" t="str">
        <f>IF(C263="","",VLOOKUP($C263,'Entries 1'!A:D,2,0))</f>
        <v/>
      </c>
      <c r="E263" s="5" t="str">
        <f>IF(C263="","",VLOOKUP($C263,'Entries 1'!A:D,3,0))</f>
        <v/>
      </c>
      <c r="F263" s="26" t="str">
        <f>IF(C263="","",VLOOKUP($C263,'Entries 1'!A:D,4,0))</f>
        <v/>
      </c>
    </row>
    <row r="264" spans="4:6">
      <c r="D264" s="5" t="str">
        <f>IF(C264="","",VLOOKUP($C264,'Entries 1'!A:D,2,0))</f>
        <v/>
      </c>
      <c r="E264" s="5" t="str">
        <f>IF(C264="","",VLOOKUP($C264,'Entries 1'!A:D,3,0))</f>
        <v/>
      </c>
      <c r="F264" s="26" t="str">
        <f>IF(C264="","",VLOOKUP($C264,'Entries 1'!A:D,4,0))</f>
        <v/>
      </c>
    </row>
    <row r="265" spans="4:6">
      <c r="D265" s="5" t="str">
        <f>IF(C265="","",VLOOKUP($C265,'Entries 1'!A:D,2,0))</f>
        <v/>
      </c>
      <c r="E265" s="5" t="str">
        <f>IF(C265="","",VLOOKUP($C265,'Entries 1'!A:D,3,0))</f>
        <v/>
      </c>
      <c r="F265" s="26" t="str">
        <f>IF(C265="","",VLOOKUP($C265,'Entries 1'!A:D,4,0))</f>
        <v/>
      </c>
    </row>
    <row r="266" spans="4:6">
      <c r="D266" s="5" t="str">
        <f>IF(C266="","",VLOOKUP($C266,'Entries 1'!A:D,2,0))</f>
        <v/>
      </c>
      <c r="E266" s="5" t="str">
        <f>IF(C266="","",VLOOKUP($C266,'Entries 1'!A:D,3,0))</f>
        <v/>
      </c>
      <c r="F266" s="26" t="str">
        <f>IF(C266="","",VLOOKUP($C266,'Entries 1'!A:D,4,0))</f>
        <v/>
      </c>
    </row>
    <row r="267" spans="4:6">
      <c r="D267" s="5" t="str">
        <f>IF(C267="","",VLOOKUP($C267,'Entries 1'!A:D,2,0))</f>
        <v/>
      </c>
      <c r="E267" s="5" t="str">
        <f>IF(C267="","",VLOOKUP($C267,'Entries 1'!A:D,3,0))</f>
        <v/>
      </c>
      <c r="F267" s="26" t="str">
        <f>IF(C267="","",VLOOKUP($C267,'Entries 1'!A:D,4,0))</f>
        <v/>
      </c>
    </row>
    <row r="268" spans="4:6">
      <c r="D268" s="5" t="str">
        <f>IF(C268="","",VLOOKUP($C268,'Entries 1'!A:D,2,0))</f>
        <v/>
      </c>
      <c r="E268" s="5" t="str">
        <f>IF(C268="","",VLOOKUP($C268,'Entries 1'!A:D,3,0))</f>
        <v/>
      </c>
      <c r="F268" s="26" t="str">
        <f>IF(C268="","",VLOOKUP($C268,'Entries 1'!A:D,4,0))</f>
        <v/>
      </c>
    </row>
    <row r="269" spans="4:6">
      <c r="D269" s="5" t="str">
        <f>IF(C269="","",VLOOKUP($C269,'Entries 1'!A:D,2,0))</f>
        <v/>
      </c>
      <c r="E269" s="5" t="str">
        <f>IF(C269="","",VLOOKUP($C269,'Entries 1'!A:D,3,0))</f>
        <v/>
      </c>
      <c r="F269" s="26" t="str">
        <f>IF(C269="","",VLOOKUP($C269,'Entries 1'!A:D,4,0))</f>
        <v/>
      </c>
    </row>
    <row r="270" spans="4:6">
      <c r="D270" s="5" t="str">
        <f>IF(C270="","",VLOOKUP($C270,'Entries 1'!A:D,2,0))</f>
        <v/>
      </c>
      <c r="E270" s="5" t="str">
        <f>IF(C270="","",VLOOKUP($C270,'Entries 1'!A:D,3,0))</f>
        <v/>
      </c>
      <c r="F270" s="26" t="str">
        <f>IF(C270="","",VLOOKUP($C270,'Entries 1'!A:D,4,0))</f>
        <v/>
      </c>
    </row>
    <row r="271" spans="4:6">
      <c r="D271" s="5" t="str">
        <f>IF(C271="","",VLOOKUP($C271,'Entries 1'!A:D,2,0))</f>
        <v/>
      </c>
      <c r="E271" s="5" t="str">
        <f>IF(C271="","",VLOOKUP($C271,'Entries 1'!A:D,3,0))</f>
        <v/>
      </c>
      <c r="F271" s="26" t="str">
        <f>IF(C271="","",VLOOKUP($C271,'Entries 1'!A:D,4,0))</f>
        <v/>
      </c>
    </row>
    <row r="272" spans="4:6">
      <c r="D272" s="5" t="str">
        <f>IF(C272="","",VLOOKUP($C272,'Entries 1'!A:D,2,0))</f>
        <v/>
      </c>
      <c r="E272" s="5" t="str">
        <f>IF(C272="","",VLOOKUP($C272,'Entries 1'!A:D,3,0))</f>
        <v/>
      </c>
      <c r="F272" s="26" t="str">
        <f>IF(C272="","",VLOOKUP($C272,'Entries 1'!A:D,4,0))</f>
        <v/>
      </c>
    </row>
    <row r="273" spans="4:6">
      <c r="D273" s="5" t="str">
        <f>IF(C273="","",VLOOKUP($C273,'Entries 1'!A:D,2,0))</f>
        <v/>
      </c>
      <c r="E273" s="5" t="str">
        <f>IF(C273="","",VLOOKUP($C273,'Entries 1'!A:D,3,0))</f>
        <v/>
      </c>
      <c r="F273" s="26" t="str">
        <f>IF(C273="","",VLOOKUP($C273,'Entries 1'!A:D,4,0))</f>
        <v/>
      </c>
    </row>
    <row r="274" spans="4:6">
      <c r="D274" s="5" t="str">
        <f>IF(C274="","",VLOOKUP($C274,'Entries 1'!A:D,2,0))</f>
        <v/>
      </c>
      <c r="E274" s="5" t="str">
        <f>IF(C274="","",VLOOKUP($C274,'Entries 1'!A:D,3,0))</f>
        <v/>
      </c>
      <c r="F274" s="26" t="str">
        <f>IF(C274="","",VLOOKUP($C274,'Entries 1'!A:D,4,0))</f>
        <v/>
      </c>
    </row>
    <row r="275" spans="4:6">
      <c r="D275" s="5" t="str">
        <f>IF(C275="","",VLOOKUP($C275,'Entries 1'!A:D,2,0))</f>
        <v/>
      </c>
      <c r="E275" s="5" t="str">
        <f>IF(C275="","",VLOOKUP($C275,'Entries 1'!A:D,3,0))</f>
        <v/>
      </c>
      <c r="F275" s="26" t="str">
        <f>IF(C275="","",VLOOKUP($C275,'Entries 1'!A:D,4,0))</f>
        <v/>
      </c>
    </row>
    <row r="276" spans="4:6">
      <c r="D276" s="5" t="str">
        <f>IF(C276="","",VLOOKUP($C276,'Entries 1'!A:D,2,0))</f>
        <v/>
      </c>
      <c r="E276" s="5" t="str">
        <f>IF(C276="","",VLOOKUP($C276,'Entries 1'!A:D,3,0))</f>
        <v/>
      </c>
      <c r="F276" s="26" t="str">
        <f>IF(C276="","",VLOOKUP($C276,'Entries 1'!A:D,4,0))</f>
        <v/>
      </c>
    </row>
    <row r="277" spans="4:6">
      <c r="D277" s="5" t="str">
        <f>IF(C277="","",VLOOKUP($C277,'Entries 1'!A:D,2,0))</f>
        <v/>
      </c>
      <c r="E277" s="5" t="str">
        <f>IF(C277="","",VLOOKUP($C277,'Entries 1'!A:D,3,0))</f>
        <v/>
      </c>
      <c r="F277" s="26" t="str">
        <f>IF(C277="","",VLOOKUP($C277,'Entries 1'!A:D,4,0))</f>
        <v/>
      </c>
    </row>
    <row r="278" spans="4:6">
      <c r="D278" s="5" t="str">
        <f>IF(C278="","",VLOOKUP($C278,'Entries 1'!A:D,2,0))</f>
        <v/>
      </c>
      <c r="E278" s="5" t="str">
        <f>IF(C278="","",VLOOKUP($C278,'Entries 1'!A:D,3,0))</f>
        <v/>
      </c>
      <c r="F278" s="26" t="str">
        <f>IF(C278="","",VLOOKUP($C278,'Entries 1'!A:D,4,0))</f>
        <v/>
      </c>
    </row>
    <row r="279" spans="4:6">
      <c r="D279" s="5" t="str">
        <f>IF(C279="","",VLOOKUP($C279,'Entries 1'!A:D,2,0))</f>
        <v/>
      </c>
      <c r="E279" s="5" t="str">
        <f>IF(C279="","",VLOOKUP($C279,'Entries 1'!A:D,3,0))</f>
        <v/>
      </c>
      <c r="F279" s="26" t="str">
        <f>IF(C279="","",VLOOKUP($C279,'Entries 1'!A:D,4,0))</f>
        <v/>
      </c>
    </row>
    <row r="280" spans="4:6">
      <c r="D280" s="5" t="str">
        <f>IF(C280="","",VLOOKUP($C280,'Entries 1'!A:D,2,0))</f>
        <v/>
      </c>
      <c r="E280" s="5" t="str">
        <f>IF(C280="","",VLOOKUP($C280,'Entries 1'!A:D,3,0))</f>
        <v/>
      </c>
      <c r="F280" s="26" t="str">
        <f>IF(C280="","",VLOOKUP($C280,'Entries 1'!A:D,4,0))</f>
        <v/>
      </c>
    </row>
    <row r="281" spans="4:6">
      <c r="D281" s="5" t="str">
        <f>IF(C281="","",VLOOKUP($C281,'Entries 1'!A:D,2,0))</f>
        <v/>
      </c>
      <c r="E281" s="5" t="str">
        <f>IF(C281="","",VLOOKUP($C281,'Entries 1'!A:D,3,0))</f>
        <v/>
      </c>
      <c r="F281" s="26" t="str">
        <f>IF(C281="","",VLOOKUP($C281,'Entries 1'!A:D,4,0))</f>
        <v/>
      </c>
    </row>
    <row r="282" spans="4:6">
      <c r="D282" s="5" t="str">
        <f>IF(C282="","",VLOOKUP($C282,'Entries 1'!A:D,2,0))</f>
        <v/>
      </c>
      <c r="E282" s="5" t="str">
        <f>IF(C282="","",VLOOKUP($C282,'Entries 1'!A:D,3,0))</f>
        <v/>
      </c>
      <c r="F282" s="26" t="str">
        <f>IF(C282="","",VLOOKUP($C282,'Entries 1'!A:D,4,0))</f>
        <v/>
      </c>
    </row>
    <row r="283" spans="4:6">
      <c r="D283" s="5" t="str">
        <f>IF(C283="","",VLOOKUP($C283,'Entries 1'!A:D,2,0))</f>
        <v/>
      </c>
      <c r="E283" s="5" t="str">
        <f>IF(C283="","",VLOOKUP($C283,'Entries 1'!A:D,3,0))</f>
        <v/>
      </c>
      <c r="F283" s="26" t="str">
        <f>IF(C283="","",VLOOKUP($C283,'Entries 1'!A:D,4,0))</f>
        <v/>
      </c>
    </row>
    <row r="284" spans="4:6">
      <c r="D284" s="5" t="str">
        <f>IF(C284="","",VLOOKUP($C284,'Entries 1'!A:D,2,0))</f>
        <v/>
      </c>
      <c r="E284" s="5" t="str">
        <f>IF(C284="","",VLOOKUP($C284,'Entries 1'!A:D,3,0))</f>
        <v/>
      </c>
      <c r="F284" s="26" t="str">
        <f>IF(C284="","",VLOOKUP($C284,'Entries 1'!A:D,4,0))</f>
        <v/>
      </c>
    </row>
    <row r="285" spans="4:6">
      <c r="D285" s="5" t="str">
        <f>IF(C285="","",VLOOKUP($C285,'Entries 1'!A:D,2,0))</f>
        <v/>
      </c>
      <c r="E285" s="5" t="str">
        <f>IF(C285="","",VLOOKUP($C285,'Entries 1'!A:D,3,0))</f>
        <v/>
      </c>
      <c r="F285" s="26" t="str">
        <f>IF(C285="","",VLOOKUP($C285,'Entries 1'!A:D,4,0))</f>
        <v/>
      </c>
    </row>
    <row r="286" spans="4:6">
      <c r="D286" s="5" t="str">
        <f>IF(C286="","",VLOOKUP($C286,'Entries 1'!A:D,2,0))</f>
        <v/>
      </c>
      <c r="E286" s="5" t="str">
        <f>IF(C286="","",VLOOKUP($C286,'Entries 1'!A:D,3,0))</f>
        <v/>
      </c>
      <c r="F286" s="26" t="str">
        <f>IF(C286="","",VLOOKUP($C286,'Entries 1'!A:D,4,0))</f>
        <v/>
      </c>
    </row>
    <row r="287" spans="4:6">
      <c r="D287" s="5" t="str">
        <f>IF(C287="","",VLOOKUP($C287,'Entries 1'!A:D,2,0))</f>
        <v/>
      </c>
      <c r="E287" s="5" t="str">
        <f>IF(C287="","",VLOOKUP($C287,'Entries 1'!A:D,3,0))</f>
        <v/>
      </c>
      <c r="F287" s="26" t="str">
        <f>IF(C287="","",VLOOKUP($C287,'Entries 1'!A:D,4,0))</f>
        <v/>
      </c>
    </row>
    <row r="288" spans="4:6">
      <c r="D288" s="5" t="str">
        <f>IF(C288="","",VLOOKUP($C288,'Entries 1'!A:D,2,0))</f>
        <v/>
      </c>
      <c r="E288" s="5" t="str">
        <f>IF(C288="","",VLOOKUP($C288,'Entries 1'!A:D,3,0))</f>
        <v/>
      </c>
      <c r="F288" s="26" t="str">
        <f>IF(C288="","",VLOOKUP($C288,'Entries 1'!A:D,4,0))</f>
        <v/>
      </c>
    </row>
    <row r="289" spans="4:6">
      <c r="D289" s="5" t="str">
        <f>IF(C289="","",VLOOKUP($C289,'Entries 1'!A:D,2,0))</f>
        <v/>
      </c>
      <c r="E289" s="5" t="str">
        <f>IF(C289="","",VLOOKUP($C289,'Entries 1'!A:D,3,0))</f>
        <v/>
      </c>
      <c r="F289" s="26" t="str">
        <f>IF(C289="","",VLOOKUP($C289,'Entries 1'!A:D,4,0))</f>
        <v/>
      </c>
    </row>
    <row r="290" spans="4:6">
      <c r="D290" s="5" t="str">
        <f>IF(C290="","",VLOOKUP($C290,'Entries 1'!A:D,2,0))</f>
        <v/>
      </c>
      <c r="E290" s="5" t="str">
        <f>IF(C290="","",VLOOKUP($C290,'Entries 1'!A:D,3,0))</f>
        <v/>
      </c>
      <c r="F290" s="26" t="str">
        <f>IF(C290="","",VLOOKUP($C290,'Entries 1'!A:D,4,0))</f>
        <v/>
      </c>
    </row>
    <row r="291" spans="4:6">
      <c r="D291" s="5" t="str">
        <f>IF(C291="","",VLOOKUP($C291,'Entries 1'!A:D,2,0))</f>
        <v/>
      </c>
      <c r="E291" s="5" t="str">
        <f>IF(C291="","",VLOOKUP($C291,'Entries 1'!A:D,3,0))</f>
        <v/>
      </c>
      <c r="F291" s="26" t="str">
        <f>IF(C291="","",VLOOKUP($C291,'Entries 1'!A:D,4,0))</f>
        <v/>
      </c>
    </row>
    <row r="292" spans="4:6">
      <c r="D292" s="5" t="str">
        <f>IF(C292="","",VLOOKUP($C292,'Entries 1'!A:D,2,0))</f>
        <v/>
      </c>
      <c r="E292" s="5" t="str">
        <f>IF(C292="","",VLOOKUP($C292,'Entries 1'!A:D,3,0))</f>
        <v/>
      </c>
      <c r="F292" s="26" t="str">
        <f>IF(C292="","",VLOOKUP($C292,'Entries 1'!A:D,4,0))</f>
        <v/>
      </c>
    </row>
    <row r="293" spans="4:6">
      <c r="D293" s="5" t="str">
        <f>IF(C293="","",VLOOKUP($C293,'Entries 1'!A:D,2,0))</f>
        <v/>
      </c>
      <c r="E293" s="5" t="str">
        <f>IF(C293="","",VLOOKUP($C293,'Entries 1'!A:D,3,0))</f>
        <v/>
      </c>
      <c r="F293" s="26" t="str">
        <f>IF(C293="","",VLOOKUP($C293,'Entries 1'!A:D,4,0))</f>
        <v/>
      </c>
    </row>
    <row r="294" spans="4:6">
      <c r="D294" s="5" t="str">
        <f>IF(C294="","",VLOOKUP($C294,'Entries 1'!A:D,2,0))</f>
        <v/>
      </c>
      <c r="E294" s="5" t="str">
        <f>IF(C294="","",VLOOKUP($C294,'Entries 1'!A:D,3,0))</f>
        <v/>
      </c>
      <c r="F294" s="26" t="str">
        <f>IF(C294="","",VLOOKUP($C294,'Entries 1'!A:D,4,0))</f>
        <v/>
      </c>
    </row>
    <row r="295" spans="4:6">
      <c r="D295" s="5" t="str">
        <f>IF(C295="","",VLOOKUP($C295,'Entries 1'!A:D,2,0))</f>
        <v/>
      </c>
      <c r="E295" s="5" t="str">
        <f>IF(C295="","",VLOOKUP($C295,'Entries 1'!A:D,3,0))</f>
        <v/>
      </c>
      <c r="F295" s="26" t="str">
        <f>IF(C295="","",VLOOKUP($C295,'Entries 1'!A:D,4,0))</f>
        <v/>
      </c>
    </row>
    <row r="296" spans="4:6">
      <c r="D296" s="5" t="str">
        <f>IF(C296="","",VLOOKUP($C296,'Entries 1'!A:D,2,0))</f>
        <v/>
      </c>
      <c r="E296" s="5" t="str">
        <f>IF(C296="","",VLOOKUP($C296,'Entries 1'!A:D,3,0))</f>
        <v/>
      </c>
      <c r="F296" s="26" t="str">
        <f>IF(C296="","",VLOOKUP($C296,'Entries 1'!A:D,4,0))</f>
        <v/>
      </c>
    </row>
    <row r="297" spans="4:6">
      <c r="D297" s="5" t="str">
        <f>IF(C297="","",VLOOKUP($C297,'Entries 1'!A:D,2,0))</f>
        <v/>
      </c>
      <c r="E297" s="5" t="str">
        <f>IF(C297="","",VLOOKUP($C297,'Entries 1'!A:D,3,0))</f>
        <v/>
      </c>
      <c r="F297" s="26" t="str">
        <f>IF(C297="","",VLOOKUP($C297,'Entries 1'!A:D,4,0))</f>
        <v/>
      </c>
    </row>
    <row r="298" spans="4:6">
      <c r="D298" s="5" t="str">
        <f>IF(C298="","",VLOOKUP($C298,'Entries 1'!A:D,2,0))</f>
        <v/>
      </c>
      <c r="E298" s="5" t="str">
        <f>IF(C298="","",VLOOKUP($C298,'Entries 1'!A:D,3,0))</f>
        <v/>
      </c>
      <c r="F298" s="26" t="str">
        <f>IF(C298="","",VLOOKUP($C298,'Entries 1'!A:D,4,0))</f>
        <v/>
      </c>
    </row>
    <row r="299" spans="4:6">
      <c r="D299" s="5" t="str">
        <f>IF(C299="","",VLOOKUP($C299,'Entries 1'!A:D,2,0))</f>
        <v/>
      </c>
      <c r="E299" s="5" t="str">
        <f>IF(C299="","",VLOOKUP($C299,'Entries 1'!A:D,3,0))</f>
        <v/>
      </c>
      <c r="F299" s="26" t="str">
        <f>IF(C299="","",VLOOKUP($C299,'Entries 1'!A:D,4,0))</f>
        <v/>
      </c>
    </row>
    <row r="300" spans="4:6">
      <c r="D300" s="5" t="str">
        <f>IF(C300="","",VLOOKUP($C300,'Entries 1'!A:D,2,0))</f>
        <v/>
      </c>
      <c r="E300" s="5" t="str">
        <f>IF(C300="","",VLOOKUP($C300,'Entries 1'!A:D,3,0))</f>
        <v/>
      </c>
      <c r="F300" s="26" t="str">
        <f>IF(C300="","",VLOOKUP($C300,'Entries 1'!A:D,4,0))</f>
        <v/>
      </c>
    </row>
    <row r="301" spans="4:6">
      <c r="D301" s="5" t="str">
        <f>IF(C301="","",VLOOKUP($C301,'Entries 1'!A:D,2,0))</f>
        <v/>
      </c>
      <c r="E301" s="5" t="str">
        <f>IF(C301="","",VLOOKUP($C301,'Entries 1'!A:D,3,0))</f>
        <v/>
      </c>
      <c r="F301" s="26" t="str">
        <f>IF(C301="","",VLOOKUP($C301,'Entries 1'!A:D,4,0))</f>
        <v/>
      </c>
    </row>
    <row r="302" spans="4:6">
      <c r="D302" s="5" t="str">
        <f>IF(C302="","",VLOOKUP($C302,'Entries 1'!A:D,2,0))</f>
        <v/>
      </c>
      <c r="E302" s="5" t="str">
        <f>IF(C302="","",VLOOKUP($C302,'Entries 1'!A:D,3,0))</f>
        <v/>
      </c>
      <c r="F302" s="26" t="str">
        <f>IF(C302="","",VLOOKUP($C302,'Entries 1'!A:D,4,0))</f>
        <v/>
      </c>
    </row>
    <row r="303" spans="4:6">
      <c r="D303" s="5" t="str">
        <f>IF(C303="","",VLOOKUP($C303,'Entries 1'!A:D,2,0))</f>
        <v/>
      </c>
      <c r="E303" s="5" t="str">
        <f>IF(C303="","",VLOOKUP($C303,'Entries 1'!A:D,3,0))</f>
        <v/>
      </c>
      <c r="F303" s="26" t="str">
        <f>IF(C303="","",VLOOKUP($C303,'Entries 1'!A:D,4,0))</f>
        <v/>
      </c>
    </row>
    <row r="304" spans="4:6">
      <c r="D304" s="5" t="str">
        <f>IF(C304="","",VLOOKUP($C304,'Entries 1'!A:D,2,0))</f>
        <v/>
      </c>
      <c r="E304" s="5" t="str">
        <f>IF(C304="","",VLOOKUP($C304,'Entries 1'!A:D,3,0))</f>
        <v/>
      </c>
      <c r="F304" s="26" t="str">
        <f>IF(C304="","",VLOOKUP($C304,'Entries 1'!A:D,4,0))</f>
        <v/>
      </c>
    </row>
    <row r="305" spans="4:6">
      <c r="D305" s="5" t="str">
        <f>IF(C305="","",VLOOKUP($C305,'Entries 1'!A:D,2,0))</f>
        <v/>
      </c>
      <c r="E305" s="5" t="str">
        <f>IF(C305="","",VLOOKUP($C305,'Entries 1'!A:D,3,0))</f>
        <v/>
      </c>
      <c r="F305" s="26" t="str">
        <f>IF(C305="","",VLOOKUP($C305,'Entries 1'!A:D,4,0))</f>
        <v/>
      </c>
    </row>
    <row r="306" spans="4:6">
      <c r="D306" s="5" t="str">
        <f>IF(C306="","",VLOOKUP($C306,'Entries 1'!A:D,2,0))</f>
        <v/>
      </c>
      <c r="E306" s="5" t="str">
        <f>IF(C306="","",VLOOKUP($C306,'Entries 1'!A:D,3,0))</f>
        <v/>
      </c>
      <c r="F306" s="26" t="str">
        <f>IF(C306="","",VLOOKUP($C306,'Entries 1'!A:D,4,0))</f>
        <v/>
      </c>
    </row>
    <row r="307" spans="4:6">
      <c r="D307" s="5" t="str">
        <f>IF(C307="","",VLOOKUP($C307,'Entries 1'!A:D,2,0))</f>
        <v/>
      </c>
      <c r="E307" s="5" t="str">
        <f>IF(C307="","",VLOOKUP($C307,'Entries 1'!A:D,3,0))</f>
        <v/>
      </c>
      <c r="F307" s="26" t="str">
        <f>IF(C307="","",VLOOKUP($C307,'Entries 1'!A:D,4,0))</f>
        <v/>
      </c>
    </row>
    <row r="308" spans="4:6">
      <c r="D308" s="5" t="str">
        <f>IF(C308="","",VLOOKUP($C308,'Entries 1'!A:D,2,0))</f>
        <v/>
      </c>
      <c r="E308" s="5" t="str">
        <f>IF(C308="","",VLOOKUP($C308,'Entries 1'!A:D,3,0))</f>
        <v/>
      </c>
      <c r="F308" s="26" t="str">
        <f>IF(C308="","",VLOOKUP($C308,'Entries 1'!A:D,4,0))</f>
        <v/>
      </c>
    </row>
    <row r="309" spans="4:6">
      <c r="D309" s="5" t="str">
        <f>IF(C309="","",VLOOKUP($C309,'Entries 1'!A:D,2,0))</f>
        <v/>
      </c>
      <c r="E309" s="5" t="str">
        <f>IF(C309="","",VLOOKUP($C309,'Entries 1'!A:D,3,0))</f>
        <v/>
      </c>
      <c r="F309" s="26" t="str">
        <f>IF(C309="","",VLOOKUP($C309,'Entries 1'!A:D,4,0))</f>
        <v/>
      </c>
    </row>
    <row r="310" spans="4:6">
      <c r="D310" s="5" t="str">
        <f>IF(C310="","",VLOOKUP($C310,'Entries 1'!A:D,2,0))</f>
        <v/>
      </c>
      <c r="E310" s="5" t="str">
        <f>IF(C310="","",VLOOKUP($C310,'Entries 1'!A:D,3,0))</f>
        <v/>
      </c>
      <c r="F310" s="26" t="str">
        <f>IF(C310="","",VLOOKUP($C310,'Entries 1'!A:D,4,0))</f>
        <v/>
      </c>
    </row>
    <row r="311" spans="4:6">
      <c r="D311" s="5" t="str">
        <f>IF(C311="","",VLOOKUP($C311,'Entries 1'!A:D,2,0))</f>
        <v/>
      </c>
      <c r="E311" s="5" t="str">
        <f>IF(C311="","",VLOOKUP($C311,'Entries 1'!A:D,3,0))</f>
        <v/>
      </c>
      <c r="F311" s="26" t="str">
        <f>IF(C311="","",VLOOKUP($C311,'Entries 1'!A:D,4,0))</f>
        <v/>
      </c>
    </row>
    <row r="312" spans="4:6">
      <c r="D312" s="5" t="str">
        <f>IF(C312="","",VLOOKUP($C312,'Entries 1'!A:D,2,0))</f>
        <v/>
      </c>
      <c r="E312" s="5" t="str">
        <f>IF(C312="","",VLOOKUP($C312,'Entries 1'!A:D,3,0))</f>
        <v/>
      </c>
      <c r="F312" s="26" t="str">
        <f>IF(C312="","",VLOOKUP($C312,'Entries 1'!A:D,4,0))</f>
        <v/>
      </c>
    </row>
    <row r="313" spans="4:6">
      <c r="D313" s="5" t="str">
        <f>IF(C313="","",VLOOKUP($C313,'Entries 1'!A:D,2,0))</f>
        <v/>
      </c>
      <c r="E313" s="5" t="str">
        <f>IF(C313="","",VLOOKUP($C313,'Entries 1'!A:D,3,0))</f>
        <v/>
      </c>
      <c r="F313" s="26" t="str">
        <f>IF(C313="","",VLOOKUP($C313,'Entries 1'!A:D,4,0))</f>
        <v/>
      </c>
    </row>
    <row r="314" spans="4:6">
      <c r="D314" s="5" t="str">
        <f>IF(C314="","",VLOOKUP($C314,'Entries 1'!A:D,2,0))</f>
        <v/>
      </c>
      <c r="E314" s="5" t="str">
        <f>IF(C314="","",VLOOKUP($C314,'Entries 1'!A:D,3,0))</f>
        <v/>
      </c>
      <c r="F314" s="26" t="str">
        <f>IF(C314="","",VLOOKUP($C314,'Entries 1'!A:D,4,0))</f>
        <v/>
      </c>
    </row>
    <row r="315" spans="4:6">
      <c r="D315" s="5" t="str">
        <f>IF(C315="","",VLOOKUP($C315,'Entries 1'!A:D,2,0))</f>
        <v/>
      </c>
      <c r="E315" s="5" t="str">
        <f>IF(C315="","",VLOOKUP($C315,'Entries 1'!A:D,3,0))</f>
        <v/>
      </c>
      <c r="F315" s="26" t="str">
        <f>IF(C315="","",VLOOKUP($C315,'Entries 1'!A:D,4,0))</f>
        <v/>
      </c>
    </row>
    <row r="316" spans="4:6">
      <c r="D316" s="5" t="str">
        <f>IF(C316="","",VLOOKUP($C316,'Entries 1'!A:D,2,0))</f>
        <v/>
      </c>
      <c r="E316" s="5" t="str">
        <f>IF(C316="","",VLOOKUP($C316,'Entries 1'!A:D,3,0))</f>
        <v/>
      </c>
      <c r="F316" s="26" t="str">
        <f>IF(C316="","",VLOOKUP($C316,'Entries 1'!A:D,4,0))</f>
        <v/>
      </c>
    </row>
    <row r="317" spans="4:6">
      <c r="D317" s="5" t="str">
        <f>IF(C317="","",VLOOKUP($C317,'Entries 1'!A:D,2,0))</f>
        <v/>
      </c>
      <c r="E317" s="5" t="str">
        <f>IF(C317="","",VLOOKUP($C317,'Entries 1'!A:D,3,0))</f>
        <v/>
      </c>
      <c r="F317" s="26" t="str">
        <f>IF(C317="","",VLOOKUP($C317,'Entries 1'!A:D,4,0))</f>
        <v/>
      </c>
    </row>
    <row r="318" spans="4:6">
      <c r="D318" s="5" t="str">
        <f>IF(C318="","",VLOOKUP($C318,'Entries 1'!A:D,2,0))</f>
        <v/>
      </c>
      <c r="E318" s="5" t="str">
        <f>IF(C318="","",VLOOKUP($C318,'Entries 1'!A:D,3,0))</f>
        <v/>
      </c>
      <c r="F318" s="26" t="str">
        <f>IF(C318="","",VLOOKUP($C318,'Entries 1'!A:D,4,0))</f>
        <v/>
      </c>
    </row>
    <row r="319" spans="4:6">
      <c r="D319" s="5" t="str">
        <f>IF(C319="","",VLOOKUP($C319,'Entries 1'!A:D,2,0))</f>
        <v/>
      </c>
      <c r="E319" s="5" t="str">
        <f>IF(C319="","",VLOOKUP($C319,'Entries 1'!A:D,3,0))</f>
        <v/>
      </c>
      <c r="F319" s="26" t="str">
        <f>IF(C319="","",VLOOKUP($C319,'Entries 1'!A:D,4,0))</f>
        <v/>
      </c>
    </row>
    <row r="320" spans="4:6">
      <c r="D320" s="5" t="str">
        <f>IF(C320="","",VLOOKUP($C320,'Entries 1'!A:D,2,0))</f>
        <v/>
      </c>
      <c r="E320" s="5" t="str">
        <f>IF(C320="","",VLOOKUP($C320,'Entries 1'!A:D,3,0))</f>
        <v/>
      </c>
      <c r="F320" s="26" t="str">
        <f>IF(C320="","",VLOOKUP($C320,'Entries 1'!A:D,4,0))</f>
        <v/>
      </c>
    </row>
    <row r="321" spans="4:6">
      <c r="D321" s="5" t="str">
        <f>IF(C321="","",VLOOKUP($C321,'Entries 1'!A:D,2,0))</f>
        <v/>
      </c>
      <c r="E321" s="5" t="str">
        <f>IF(C321="","",VLOOKUP($C321,'Entries 1'!A:D,3,0))</f>
        <v/>
      </c>
      <c r="F321" s="26" t="str">
        <f>IF(C321="","",VLOOKUP($C321,'Entries 1'!A:D,4,0))</f>
        <v/>
      </c>
    </row>
    <row r="322" spans="4:6">
      <c r="D322" s="5" t="str">
        <f>IF(C322="","",VLOOKUP($C322,'Entries 1'!A:D,2,0))</f>
        <v/>
      </c>
      <c r="E322" s="5" t="str">
        <f>IF(C322="","",VLOOKUP($C322,'Entries 1'!A:D,3,0))</f>
        <v/>
      </c>
      <c r="F322" s="26" t="str">
        <f>IF(C322="","",VLOOKUP($C322,'Entries 1'!A:D,4,0))</f>
        <v/>
      </c>
    </row>
    <row r="323" spans="4:6">
      <c r="D323" s="5" t="str">
        <f>IF(C323="","",VLOOKUP($C323,'Entries 1'!A:D,2,0))</f>
        <v/>
      </c>
      <c r="E323" s="5" t="str">
        <f>IF(C323="","",VLOOKUP($C323,'Entries 1'!A:D,3,0))</f>
        <v/>
      </c>
      <c r="F323" s="26" t="str">
        <f>IF(C323="","",VLOOKUP($C323,'Entries 1'!A:D,4,0))</f>
        <v/>
      </c>
    </row>
    <row r="324" spans="4:6">
      <c r="D324" s="5" t="str">
        <f>IF(C324="","",VLOOKUP($C324,'Entries 1'!A:D,2,0))</f>
        <v/>
      </c>
      <c r="E324" s="5" t="str">
        <f>IF(C324="","",VLOOKUP($C324,'Entries 1'!A:D,3,0))</f>
        <v/>
      </c>
      <c r="F324" s="26" t="str">
        <f>IF(C324="","",VLOOKUP($C324,'Entries 1'!A:D,4,0))</f>
        <v/>
      </c>
    </row>
    <row r="325" spans="4:6">
      <c r="D325" s="5" t="str">
        <f>IF(C325="","",VLOOKUP($C325,'Entries 1'!A:D,2,0))</f>
        <v/>
      </c>
      <c r="E325" s="5" t="str">
        <f>IF(C325="","",VLOOKUP($C325,'Entries 1'!A:D,3,0))</f>
        <v/>
      </c>
      <c r="F325" s="26" t="str">
        <f>IF(C325="","",VLOOKUP($C325,'Entries 1'!A:D,4,0))</f>
        <v/>
      </c>
    </row>
    <row r="326" spans="4:6">
      <c r="D326" s="5" t="str">
        <f>IF(C326="","",VLOOKUP($C326,'Entries 1'!A:D,2,0))</f>
        <v/>
      </c>
      <c r="E326" s="5" t="str">
        <f>IF(C326="","",VLOOKUP($C326,'Entries 1'!A:D,3,0))</f>
        <v/>
      </c>
      <c r="F326" s="26" t="str">
        <f>IF(C326="","",VLOOKUP($C326,'Entries 1'!A:D,4,0))</f>
        <v/>
      </c>
    </row>
    <row r="327" spans="4:6">
      <c r="D327" s="5" t="str">
        <f>IF(C327="","",VLOOKUP($C327,'Entries 1'!A:D,2,0))</f>
        <v/>
      </c>
      <c r="E327" s="5" t="str">
        <f>IF(C327="","",VLOOKUP($C327,'Entries 1'!A:D,3,0))</f>
        <v/>
      </c>
      <c r="F327" s="26" t="str">
        <f>IF(C327="","",VLOOKUP($C327,'Entries 1'!A:D,4,0))</f>
        <v/>
      </c>
    </row>
    <row r="328" spans="4:6">
      <c r="D328" s="5" t="str">
        <f>IF(C328="","",VLOOKUP($C328,'Entries 1'!A:D,2,0))</f>
        <v/>
      </c>
      <c r="E328" s="5" t="str">
        <f>IF(C328="","",VLOOKUP($C328,'Entries 1'!A:D,3,0))</f>
        <v/>
      </c>
      <c r="F328" s="26" t="str">
        <f>IF(C328="","",VLOOKUP($C328,'Entries 1'!A:D,4,0))</f>
        <v/>
      </c>
    </row>
    <row r="329" spans="4:6">
      <c r="D329" s="5" t="str">
        <f>IF(C329="","",VLOOKUP($C329,'Entries 1'!A:D,2,0))</f>
        <v/>
      </c>
      <c r="E329" s="5" t="str">
        <f>IF(C329="","",VLOOKUP($C329,'Entries 1'!A:D,3,0))</f>
        <v/>
      </c>
      <c r="F329" s="26" t="str">
        <f>IF(C329="","",VLOOKUP($C329,'Entries 1'!A:D,4,0))</f>
        <v/>
      </c>
    </row>
    <row r="330" spans="4:6">
      <c r="D330" s="5" t="str">
        <f>IF(C330="","",VLOOKUP($C330,'Entries 1'!A:D,2,0))</f>
        <v/>
      </c>
      <c r="E330" s="5" t="str">
        <f>IF(C330="","",VLOOKUP($C330,'Entries 1'!A:D,3,0))</f>
        <v/>
      </c>
      <c r="F330" s="26" t="str">
        <f>IF(C330="","",VLOOKUP($C330,'Entries 1'!A:D,4,0))</f>
        <v/>
      </c>
    </row>
    <row r="331" spans="4:6">
      <c r="D331" s="5" t="str">
        <f>IF(C331="","",VLOOKUP($C331,'Entries 1'!A:D,2,0))</f>
        <v/>
      </c>
      <c r="E331" s="5" t="str">
        <f>IF(C331="","",VLOOKUP($C331,'Entries 1'!A:D,3,0))</f>
        <v/>
      </c>
      <c r="F331" s="26" t="str">
        <f>IF(C331="","",VLOOKUP($C331,'Entries 1'!A:D,4,0))</f>
        <v/>
      </c>
    </row>
    <row r="332" spans="4:6">
      <c r="D332" s="5" t="str">
        <f>IF(C332="","",VLOOKUP($C332,'Entries 1'!A:D,2,0))</f>
        <v/>
      </c>
      <c r="E332" s="5" t="str">
        <f>IF(C332="","",VLOOKUP($C332,'Entries 1'!A:D,3,0))</f>
        <v/>
      </c>
      <c r="F332" s="26" t="str">
        <f>IF(C332="","",VLOOKUP($C332,'Entries 1'!A:D,4,0))</f>
        <v/>
      </c>
    </row>
    <row r="333" spans="4:6">
      <c r="D333" s="5" t="str">
        <f>IF(C333="","",VLOOKUP($C333,'Entries 1'!A:D,2,0))</f>
        <v/>
      </c>
      <c r="E333" s="5" t="str">
        <f>IF(C333="","",VLOOKUP($C333,'Entries 1'!A:D,3,0))</f>
        <v/>
      </c>
      <c r="F333" s="26" t="str">
        <f>IF(C333="","",VLOOKUP($C333,'Entries 1'!A:D,4,0))</f>
        <v/>
      </c>
    </row>
    <row r="334" spans="4:6">
      <c r="D334" s="5" t="str">
        <f>IF(C334="","",VLOOKUP($C334,'Entries 1'!A:D,2,0))</f>
        <v/>
      </c>
      <c r="E334" s="5" t="str">
        <f>IF(C334="","",VLOOKUP($C334,'Entries 1'!A:D,3,0))</f>
        <v/>
      </c>
      <c r="F334" s="26" t="str">
        <f>IF(C334="","",VLOOKUP($C334,'Entries 1'!A:D,4,0))</f>
        <v/>
      </c>
    </row>
    <row r="335" spans="4:6">
      <c r="D335" s="5" t="str">
        <f>IF(C335="","",VLOOKUP($C335,'Entries 1'!A:D,2,0))</f>
        <v/>
      </c>
      <c r="E335" s="5" t="str">
        <f>IF(C335="","",VLOOKUP($C335,'Entries 1'!A:D,3,0))</f>
        <v/>
      </c>
      <c r="F335" s="26" t="str">
        <f>IF(C335="","",VLOOKUP($C335,'Entries 1'!A:D,4,0))</f>
        <v/>
      </c>
    </row>
    <row r="336" spans="4:6">
      <c r="D336" s="5" t="str">
        <f>IF(C336="","",VLOOKUP($C336,'Entries 1'!A:D,2,0))</f>
        <v/>
      </c>
      <c r="E336" s="5" t="str">
        <f>IF(C336="","",VLOOKUP($C336,'Entries 1'!A:D,3,0))</f>
        <v/>
      </c>
      <c r="F336" s="26" t="str">
        <f>IF(C336="","",VLOOKUP($C336,'Entries 1'!A:D,4,0))</f>
        <v/>
      </c>
    </row>
    <row r="337" spans="4:6">
      <c r="D337" s="5" t="str">
        <f>IF(C337="","",VLOOKUP($C337,'Entries 1'!A:D,2,0))</f>
        <v/>
      </c>
      <c r="E337" s="5" t="str">
        <f>IF(C337="","",VLOOKUP($C337,'Entries 1'!A:D,3,0))</f>
        <v/>
      </c>
      <c r="F337" s="26" t="str">
        <f>IF(C337="","",VLOOKUP($C337,'Entries 1'!A:D,4,0))</f>
        <v/>
      </c>
    </row>
    <row r="338" spans="4:6">
      <c r="D338" s="5" t="str">
        <f>IF(C338="","",VLOOKUP($C338,'Entries 1'!A:D,2,0))</f>
        <v/>
      </c>
      <c r="E338" s="5" t="str">
        <f>IF(C338="","",VLOOKUP($C338,'Entries 1'!A:D,3,0))</f>
        <v/>
      </c>
      <c r="F338" s="26" t="str">
        <f>IF(C338="","",VLOOKUP($C338,'Entries 1'!A:D,4,0))</f>
        <v/>
      </c>
    </row>
    <row r="339" spans="4:6">
      <c r="D339" s="5" t="str">
        <f>IF(C339="","",VLOOKUP($C339,'Entries 1'!A:D,2,0))</f>
        <v/>
      </c>
      <c r="E339" s="5" t="str">
        <f>IF(C339="","",VLOOKUP($C339,'Entries 1'!A:D,3,0))</f>
        <v/>
      </c>
      <c r="F339" s="26" t="str">
        <f>IF(C339="","",VLOOKUP($C339,'Entries 1'!A:D,4,0))</f>
        <v/>
      </c>
    </row>
    <row r="340" spans="4:6">
      <c r="D340" s="5" t="str">
        <f>IF(C340="","",VLOOKUP($C340,'Entries 1'!A:D,2,0))</f>
        <v/>
      </c>
      <c r="E340" s="5" t="str">
        <f>IF(C340="","",VLOOKUP($C340,'Entries 1'!A:D,3,0))</f>
        <v/>
      </c>
      <c r="F340" s="26" t="str">
        <f>IF(C340="","",VLOOKUP($C340,'Entries 1'!A:D,4,0))</f>
        <v/>
      </c>
    </row>
    <row r="341" spans="4:6">
      <c r="D341" s="5" t="str">
        <f>IF(C341="","",VLOOKUP($C341,'Entries 1'!A:D,2,0))</f>
        <v/>
      </c>
      <c r="E341" s="5" t="str">
        <f>IF(C341="","",VLOOKUP($C341,'Entries 1'!A:D,3,0))</f>
        <v/>
      </c>
      <c r="F341" s="26" t="str">
        <f>IF(C341="","",VLOOKUP($C341,'Entries 1'!A:D,4,0))</f>
        <v/>
      </c>
    </row>
    <row r="342" spans="4:6">
      <c r="D342" s="5" t="str">
        <f>IF(C342="","",VLOOKUP($C342,'Entries 1'!A:D,2,0))</f>
        <v/>
      </c>
      <c r="E342" s="5" t="str">
        <f>IF(C342="","",VLOOKUP($C342,'Entries 1'!A:D,3,0))</f>
        <v/>
      </c>
      <c r="F342" s="26" t="str">
        <f>IF(C342="","",VLOOKUP($C342,'Entries 1'!A:D,4,0))</f>
        <v/>
      </c>
    </row>
    <row r="343" spans="4:6">
      <c r="D343" s="5" t="str">
        <f>IF(C343="","",VLOOKUP($C343,'Entries 1'!A:D,2,0))</f>
        <v/>
      </c>
      <c r="E343" s="5" t="str">
        <f>IF(C343="","",VLOOKUP($C343,'Entries 1'!A:D,3,0))</f>
        <v/>
      </c>
      <c r="F343" s="26" t="str">
        <f>IF(C343="","",VLOOKUP($C343,'Entries 1'!A:D,4,0))</f>
        <v/>
      </c>
    </row>
    <row r="344" spans="4:6">
      <c r="D344" s="5" t="str">
        <f>IF(C344="","",VLOOKUP($C344,'Entries 1'!A:D,2,0))</f>
        <v/>
      </c>
      <c r="E344" s="5" t="str">
        <f>IF(C344="","",VLOOKUP($C344,'Entries 1'!A:D,3,0))</f>
        <v/>
      </c>
      <c r="F344" s="26" t="str">
        <f>IF(C344="","",VLOOKUP($C344,'Entries 1'!A:D,4,0))</f>
        <v/>
      </c>
    </row>
    <row r="345" spans="4:6">
      <c r="D345" s="5" t="str">
        <f>IF(C345="","",VLOOKUP($C345,'Entries 1'!A:D,2,0))</f>
        <v/>
      </c>
      <c r="E345" s="5" t="str">
        <f>IF(C345="","",VLOOKUP($C345,'Entries 1'!A:D,3,0))</f>
        <v/>
      </c>
      <c r="F345" s="26" t="str">
        <f>IF(C345="","",VLOOKUP($C345,'Entries 1'!A:D,4,0))</f>
        <v/>
      </c>
    </row>
    <row r="346" spans="4:6">
      <c r="D346" s="5" t="str">
        <f>IF(C346="","",VLOOKUP($C346,'Entries 1'!A:D,2,0))</f>
        <v/>
      </c>
      <c r="E346" s="5" t="str">
        <f>IF(C346="","",VLOOKUP($C346,'Entries 1'!A:D,3,0))</f>
        <v/>
      </c>
      <c r="F346" s="26" t="str">
        <f>IF(C346="","",VLOOKUP($C346,'Entries 1'!A:D,4,0))</f>
        <v/>
      </c>
    </row>
    <row r="347" spans="4:6">
      <c r="D347" s="5" t="str">
        <f>IF(C347="","",VLOOKUP($C347,'Entries 1'!A:D,2,0))</f>
        <v/>
      </c>
      <c r="E347" s="5" t="str">
        <f>IF(C347="","",VLOOKUP($C347,'Entries 1'!A:D,3,0))</f>
        <v/>
      </c>
      <c r="F347" s="26" t="str">
        <f>IF(C347="","",VLOOKUP($C347,'Entries 1'!A:D,4,0))</f>
        <v/>
      </c>
    </row>
    <row r="348" spans="4:6">
      <c r="D348" s="5" t="str">
        <f>IF(C348="","",VLOOKUP($C348,'Entries 1'!A:D,2,0))</f>
        <v/>
      </c>
      <c r="E348" s="5" t="str">
        <f>IF(C348="","",VLOOKUP($C348,'Entries 1'!A:D,3,0))</f>
        <v/>
      </c>
      <c r="F348" s="26" t="str">
        <f>IF(C348="","",VLOOKUP($C348,'Entries 1'!A:D,4,0))</f>
        <v/>
      </c>
    </row>
    <row r="349" spans="4:6">
      <c r="D349" s="5" t="str">
        <f>IF(C349="","",VLOOKUP($C349,'Entries 1'!A:D,2,0))</f>
        <v/>
      </c>
      <c r="E349" s="5" t="str">
        <f>IF(C349="","",VLOOKUP($C349,'Entries 1'!A:D,3,0))</f>
        <v/>
      </c>
      <c r="F349" s="26" t="str">
        <f>IF(C349="","",VLOOKUP($C349,'Entries 1'!A:D,4,0))</f>
        <v/>
      </c>
    </row>
    <row r="350" spans="4:6">
      <c r="D350" s="5" t="str">
        <f>IF(C350="","",VLOOKUP($C350,'Entries 1'!A:D,2,0))</f>
        <v/>
      </c>
      <c r="E350" s="5" t="str">
        <f>IF(C350="","",VLOOKUP($C350,'Entries 1'!A:D,3,0))</f>
        <v/>
      </c>
      <c r="F350" s="26" t="str">
        <f>IF(C350="","",VLOOKUP($C350,'Entries 1'!A:D,4,0))</f>
        <v/>
      </c>
    </row>
    <row r="351" spans="4:6">
      <c r="D351" s="5" t="str">
        <f>IF(C351="","",VLOOKUP($C351,'Entries 1'!A:D,2,0))</f>
        <v/>
      </c>
      <c r="E351" s="5" t="str">
        <f>IF(C351="","",VLOOKUP($C351,'Entries 1'!A:D,3,0))</f>
        <v/>
      </c>
      <c r="F351" s="26" t="str">
        <f>IF(C351="","",VLOOKUP($C351,'Entries 1'!A:D,4,0))</f>
        <v/>
      </c>
    </row>
    <row r="352" spans="4:6">
      <c r="D352" s="5" t="str">
        <f>IF(C352="","",VLOOKUP($C352,'Entries 1'!A:D,2,0))</f>
        <v/>
      </c>
      <c r="E352" s="5" t="str">
        <f>IF(C352="","",VLOOKUP($C352,'Entries 1'!A:D,3,0))</f>
        <v/>
      </c>
      <c r="F352" s="26" t="str">
        <f>IF(C352="","",VLOOKUP($C352,'Entries 1'!A:D,4,0))</f>
        <v/>
      </c>
    </row>
  </sheetData>
  <autoFilter ref="A1:J351"/>
  <sortState ref="I4:R10">
    <sortCondition ref="P4:P10"/>
  </sortState>
  <mergeCells count="1">
    <mergeCell ref="J2:O2"/>
  </mergeCells>
  <conditionalFormatting sqref="D1:D1048576">
    <cfRule type="duplicateValues" dxfId="3" priority="1"/>
    <cfRule type="duplicateValues" dxfId="2" priority="2"/>
  </conditionalFormatting>
  <pageMargins left="0" right="0" top="0" bottom="0" header="0.31496062992125984" footer="0.31496062992125984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4"/>
  <sheetViews>
    <sheetView workbookViewId="0">
      <pane ySplit="1" topLeftCell="A14" activePane="bottomLeft" state="frozen"/>
      <selection activeCell="H14" sqref="H14"/>
      <selection pane="bottomLeft" activeCell="B27" sqref="B27"/>
    </sheetView>
  </sheetViews>
  <sheetFormatPr defaultColWidth="8.85546875" defaultRowHeight="15"/>
  <cols>
    <col min="1" max="1" width="8.85546875" style="12"/>
    <col min="2" max="2" width="23.140625" customWidth="1"/>
    <col min="3" max="3" width="21.42578125" customWidth="1"/>
    <col min="4" max="4" width="5.42578125" bestFit="1" customWidth="1"/>
    <col min="6" max="6" width="23.28515625" style="89" customWidth="1"/>
  </cols>
  <sheetData>
    <row r="1" spans="1:7">
      <c r="A1" s="47" t="s">
        <v>0</v>
      </c>
      <c r="B1" s="2" t="s">
        <v>1</v>
      </c>
      <c r="C1" s="2" t="s">
        <v>6</v>
      </c>
      <c r="D1" s="2" t="s">
        <v>5</v>
      </c>
      <c r="F1" s="87" t="s">
        <v>567</v>
      </c>
    </row>
    <row r="2" spans="1:7" s="11" customFormat="1">
      <c r="A2" s="14">
        <v>1</v>
      </c>
      <c r="B2" s="73" t="s">
        <v>312</v>
      </c>
      <c r="C2" s="11" t="s">
        <v>18</v>
      </c>
      <c r="D2" s="11" t="s">
        <v>24</v>
      </c>
      <c r="F2" s="88" t="e">
        <f>VLOOKUP($A2,'Junior Boys'!$C$2:$D$1100,2,FALSE)</f>
        <v>#N/A</v>
      </c>
      <c r="G2" s="11" t="s">
        <v>571</v>
      </c>
    </row>
    <row r="3" spans="1:7">
      <c r="A3" s="12">
        <v>2</v>
      </c>
      <c r="B3" s="46" t="s">
        <v>313</v>
      </c>
      <c r="C3" t="s">
        <v>18</v>
      </c>
      <c r="D3" t="s">
        <v>24</v>
      </c>
      <c r="F3" s="89" t="str">
        <f>VLOOKUP($A3,'Junior Boys'!$C$2:$D$1100,2,FALSE)</f>
        <v>Elliott Davies Hayes</v>
      </c>
    </row>
    <row r="4" spans="1:7">
      <c r="A4" s="12">
        <v>3</v>
      </c>
      <c r="B4" s="46" t="s">
        <v>314</v>
      </c>
      <c r="C4" t="s">
        <v>18</v>
      </c>
      <c r="D4" t="s">
        <v>24</v>
      </c>
      <c r="F4" s="89" t="str">
        <f>VLOOKUP($A4,'Junior Boys'!$C$2:$D$1100,2,FALSE)</f>
        <v>Alex Bennett</v>
      </c>
    </row>
    <row r="5" spans="1:7" s="11" customFormat="1">
      <c r="A5" s="14">
        <v>4</v>
      </c>
      <c r="B5" s="73" t="s">
        <v>315</v>
      </c>
      <c r="C5" s="11" t="s">
        <v>18</v>
      </c>
      <c r="D5" s="11" t="s">
        <v>24</v>
      </c>
      <c r="F5" s="88" t="e">
        <f>VLOOKUP($A5,'Junior Boys'!$C$2:$D$1100,2,FALSE)</f>
        <v>#N/A</v>
      </c>
    </row>
    <row r="6" spans="1:7">
      <c r="A6" s="12">
        <v>5</v>
      </c>
      <c r="B6" s="46" t="s">
        <v>316</v>
      </c>
      <c r="C6" t="s">
        <v>18</v>
      </c>
      <c r="D6" t="s">
        <v>24</v>
      </c>
      <c r="F6" s="89" t="str">
        <f>VLOOKUP($A6,'Junior Boys'!$C$2:$D$1100,2,FALSE)</f>
        <v>Lewis Edwards</v>
      </c>
    </row>
    <row r="7" spans="1:7">
      <c r="A7" s="12">
        <v>6</v>
      </c>
      <c r="B7" s="46" t="s">
        <v>317</v>
      </c>
      <c r="C7" t="s">
        <v>18</v>
      </c>
      <c r="D7" t="s">
        <v>24</v>
      </c>
      <c r="F7" s="89" t="str">
        <f>VLOOKUP($A7,'Junior Boys'!$C$2:$D$1100,2,FALSE)</f>
        <v>Thomas Roberts</v>
      </c>
    </row>
    <row r="8" spans="1:7">
      <c r="A8" s="12">
        <v>7</v>
      </c>
      <c r="B8" s="46" t="s">
        <v>318</v>
      </c>
      <c r="C8" t="s">
        <v>18</v>
      </c>
      <c r="D8" t="s">
        <v>24</v>
      </c>
      <c r="F8" s="89" t="str">
        <f>VLOOKUP($A8,'Junior Boys'!$C$2:$D$1100,2,FALSE)</f>
        <v>Jacob Hamman</v>
      </c>
    </row>
    <row r="9" spans="1:7">
      <c r="A9" s="12">
        <v>8</v>
      </c>
      <c r="B9" s="46" t="s">
        <v>319</v>
      </c>
      <c r="C9" t="s">
        <v>18</v>
      </c>
      <c r="D9" t="s">
        <v>24</v>
      </c>
      <c r="F9" s="89" t="str">
        <f>VLOOKUP($A9,'Junior Boys'!$C$2:$D$1100,2,FALSE)</f>
        <v>James Knockton</v>
      </c>
    </row>
    <row r="10" spans="1:7" s="11" customFormat="1">
      <c r="A10" s="14">
        <v>9</v>
      </c>
      <c r="B10" s="73" t="s">
        <v>320</v>
      </c>
      <c r="C10" s="11" t="s">
        <v>18</v>
      </c>
      <c r="D10" s="11" t="s">
        <v>24</v>
      </c>
      <c r="F10" s="88" t="e">
        <f>VLOOKUP($A10,'Junior Boys'!$C$2:$D$1100,2,FALSE)</f>
        <v>#N/A</v>
      </c>
    </row>
    <row r="11" spans="1:7" s="11" customFormat="1">
      <c r="A11" s="14">
        <v>10</v>
      </c>
      <c r="B11" s="73" t="s">
        <v>321</v>
      </c>
      <c r="C11" s="11" t="s">
        <v>18</v>
      </c>
      <c r="D11" s="11" t="s">
        <v>24</v>
      </c>
      <c r="F11" s="88" t="e">
        <f>VLOOKUP($A11,'Junior Boys'!$C$2:$D$1100,2,FALSE)</f>
        <v>#N/A</v>
      </c>
    </row>
    <row r="12" spans="1:7">
      <c r="A12" s="12">
        <v>11</v>
      </c>
      <c r="B12" s="46" t="s">
        <v>322</v>
      </c>
      <c r="C12" t="s">
        <v>18</v>
      </c>
      <c r="D12" t="s">
        <v>24</v>
      </c>
      <c r="F12" s="89" t="str">
        <f>VLOOKUP($A12,'Junior Boys'!$C$2:$D$1100,2,FALSE)</f>
        <v>Ewan McNab</v>
      </c>
    </row>
    <row r="13" spans="1:7">
      <c r="A13" s="12">
        <v>12</v>
      </c>
      <c r="B13" s="46" t="s">
        <v>323</v>
      </c>
      <c r="C13" t="s">
        <v>18</v>
      </c>
      <c r="D13" t="s">
        <v>24</v>
      </c>
      <c r="F13" s="89" t="str">
        <f>VLOOKUP($A13,'Junior Boys'!$C$2:$D$1100,2,FALSE)</f>
        <v>Ted Bolton</v>
      </c>
    </row>
    <row r="14" spans="1:7">
      <c r="A14" s="12">
        <v>13</v>
      </c>
      <c r="B14" s="46" t="s">
        <v>324</v>
      </c>
      <c r="C14" t="s">
        <v>18</v>
      </c>
      <c r="D14" t="s">
        <v>24</v>
      </c>
      <c r="F14" s="89" t="str">
        <f>VLOOKUP($A14,'Junior Boys'!$C$2:$D$1100,2,FALSE)</f>
        <v>Oliver Bradley</v>
      </c>
    </row>
    <row r="15" spans="1:7">
      <c r="A15" s="12">
        <v>14</v>
      </c>
      <c r="B15" s="46" t="s">
        <v>325</v>
      </c>
      <c r="C15" t="s">
        <v>18</v>
      </c>
      <c r="D15" t="s">
        <v>24</v>
      </c>
      <c r="F15" s="89" t="str">
        <f>VLOOKUP($A15,'Junior Boys'!$C$2:$D$1100,2,FALSE)</f>
        <v>William Ashfield</v>
      </c>
      <c r="G15" t="s">
        <v>572</v>
      </c>
    </row>
    <row r="16" spans="1:7" s="11" customFormat="1">
      <c r="A16" s="14">
        <v>15</v>
      </c>
      <c r="B16" s="73" t="s">
        <v>326</v>
      </c>
      <c r="C16" s="11" t="s">
        <v>18</v>
      </c>
      <c r="D16" s="11" t="s">
        <v>24</v>
      </c>
      <c r="F16" s="88" t="e">
        <f>VLOOKUP($A16,'Junior Boys'!$C$2:$D$1100,2,FALSE)</f>
        <v>#N/A</v>
      </c>
    </row>
    <row r="17" spans="1:7">
      <c r="A17" s="12">
        <v>16</v>
      </c>
      <c r="B17" s="46" t="s">
        <v>327</v>
      </c>
      <c r="C17" t="s">
        <v>18</v>
      </c>
      <c r="D17" t="s">
        <v>24</v>
      </c>
      <c r="F17" s="89" t="str">
        <f>VLOOKUP($A17,'Junior Boys'!$C$2:$D$1100,2,FALSE)</f>
        <v>Jake Wilson</v>
      </c>
    </row>
    <row r="18" spans="1:7">
      <c r="A18" s="12">
        <v>17</v>
      </c>
      <c r="B18" s="46" t="s">
        <v>328</v>
      </c>
      <c r="C18" t="s">
        <v>18</v>
      </c>
      <c r="D18" t="s">
        <v>24</v>
      </c>
      <c r="F18" s="89" t="str">
        <f>VLOOKUP($A18,'Junior Boys'!$C$2:$D$1100,2,FALSE)</f>
        <v>Oliver Atkinson</v>
      </c>
    </row>
    <row r="19" spans="1:7">
      <c r="A19" s="12">
        <v>18</v>
      </c>
      <c r="B19" s="46" t="s">
        <v>329</v>
      </c>
      <c r="C19" t="s">
        <v>18</v>
      </c>
      <c r="D19" t="s">
        <v>24</v>
      </c>
      <c r="F19" s="89" t="str">
        <f>VLOOKUP($A19,'Junior Boys'!$C$2:$D$1100,2,FALSE)</f>
        <v>Ben Hamilton Ryan</v>
      </c>
    </row>
    <row r="20" spans="1:7">
      <c r="A20" s="12">
        <v>19</v>
      </c>
      <c r="B20" s="46" t="s">
        <v>330</v>
      </c>
      <c r="C20" t="s">
        <v>18</v>
      </c>
      <c r="D20" t="s">
        <v>24</v>
      </c>
      <c r="F20" s="89" t="str">
        <f>VLOOKUP($A20,'Junior Boys'!$C$2:$D$1100,2,FALSE)</f>
        <v>Jamie Richardson</v>
      </c>
    </row>
    <row r="21" spans="1:7" s="11" customFormat="1">
      <c r="A21" s="93">
        <v>200</v>
      </c>
      <c r="B21" s="73" t="s">
        <v>331</v>
      </c>
      <c r="C21" s="11" t="s">
        <v>18</v>
      </c>
      <c r="D21" s="11" t="s">
        <v>24</v>
      </c>
      <c r="F21" s="88" t="e">
        <f>VLOOKUP($A21,'Junior Boys'!$C$2:$D$1100,2,FALSE)</f>
        <v>#N/A</v>
      </c>
    </row>
    <row r="22" spans="1:7" s="11" customFormat="1">
      <c r="A22" s="94">
        <v>201</v>
      </c>
      <c r="B22" s="95" t="s">
        <v>332</v>
      </c>
      <c r="C22" s="96" t="s">
        <v>18</v>
      </c>
      <c r="D22" s="96" t="s">
        <v>24</v>
      </c>
      <c r="F22" s="88" t="e">
        <f>VLOOKUP($A22,'Junior Boys'!$C$2:$D$1100,2,FALSE)</f>
        <v>#N/A</v>
      </c>
      <c r="G22" s="11" t="s">
        <v>574</v>
      </c>
    </row>
    <row r="23" spans="1:7" s="11" customFormat="1">
      <c r="A23" s="14">
        <v>202</v>
      </c>
      <c r="C23" s="96" t="s">
        <v>18</v>
      </c>
      <c r="D23" s="96" t="s">
        <v>24</v>
      </c>
      <c r="F23" s="88" t="e">
        <f>VLOOKUP($A23,'Junior Boys'!$C$2:$D$1100,2,FALSE)</f>
        <v>#N/A</v>
      </c>
      <c r="G23" s="11" t="s">
        <v>573</v>
      </c>
    </row>
    <row r="24" spans="1:7">
      <c r="A24" s="53">
        <v>203</v>
      </c>
      <c r="B24" s="72" t="s">
        <v>543</v>
      </c>
      <c r="C24" s="56" t="s">
        <v>18</v>
      </c>
      <c r="D24" s="56" t="s">
        <v>24</v>
      </c>
      <c r="F24" s="89" t="str">
        <f>VLOOKUP($A24,'Junior Boys'!$C$2:$D$1100,2,FALSE)</f>
        <v>Liam Prestwich</v>
      </c>
      <c r="G24" s="11" t="s">
        <v>570</v>
      </c>
    </row>
    <row r="25" spans="1:7">
      <c r="A25" s="53">
        <v>204</v>
      </c>
      <c r="B25" s="72" t="s">
        <v>542</v>
      </c>
      <c r="C25" s="56" t="s">
        <v>18</v>
      </c>
      <c r="D25" s="56" t="s">
        <v>24</v>
      </c>
      <c r="F25" s="89" t="str">
        <f>VLOOKUP($A25,'Junior Boys'!$C$2:$D$1100,2,FALSE)</f>
        <v>Zak Kempster Down</v>
      </c>
      <c r="G25" s="11" t="s">
        <v>569</v>
      </c>
    </row>
    <row r="26" spans="1:7">
      <c r="A26" s="53">
        <v>205</v>
      </c>
      <c r="B26" s="72"/>
      <c r="C26" s="56" t="s">
        <v>18</v>
      </c>
      <c r="D26" s="56" t="s">
        <v>24</v>
      </c>
      <c r="F26" s="89" t="e">
        <f>VLOOKUP($A26,'Junior Boys'!$C$2:$D$1100,2,FALSE)</f>
        <v>#N/A</v>
      </c>
    </row>
    <row r="27" spans="1:7">
      <c r="A27" s="53">
        <v>206</v>
      </c>
      <c r="B27" s="72"/>
      <c r="C27" s="56" t="s">
        <v>18</v>
      </c>
      <c r="D27" s="56" t="s">
        <v>24</v>
      </c>
      <c r="F27" s="89" t="e">
        <f>VLOOKUP($A27,'Junior Boys'!$C$2:$D$1100,2,FALSE)</f>
        <v>#N/A</v>
      </c>
    </row>
    <row r="28" spans="1:7">
      <c r="A28" s="53">
        <v>207</v>
      </c>
      <c r="B28" s="72"/>
      <c r="C28" s="56" t="s">
        <v>18</v>
      </c>
      <c r="D28" s="56" t="s">
        <v>24</v>
      </c>
      <c r="F28" s="89" t="e">
        <f>VLOOKUP($A28,'Junior Boys'!$C$2:$D$1100,2,FALSE)</f>
        <v>#N/A</v>
      </c>
    </row>
    <row r="29" spans="1:7">
      <c r="A29" s="53">
        <v>208</v>
      </c>
      <c r="B29" s="72"/>
      <c r="C29" s="56" t="s">
        <v>18</v>
      </c>
      <c r="D29" s="56" t="s">
        <v>24</v>
      </c>
      <c r="F29" s="89" t="e">
        <f>VLOOKUP($A29,'Junior Boys'!$C$2:$D$1100,2,FALSE)</f>
        <v>#N/A</v>
      </c>
    </row>
    <row r="30" spans="1:7">
      <c r="A30" s="53">
        <v>209</v>
      </c>
      <c r="B30" s="72"/>
      <c r="C30" s="56" t="s">
        <v>18</v>
      </c>
      <c r="D30" s="56" t="s">
        <v>24</v>
      </c>
      <c r="F30" s="89" t="e">
        <f>VLOOKUP($A30,'Junior Boys'!$C$2:$D$1100,2,FALSE)</f>
        <v>#N/A</v>
      </c>
    </row>
    <row r="31" spans="1:7">
      <c r="A31" s="53">
        <v>210</v>
      </c>
      <c r="B31" s="72" t="s">
        <v>332</v>
      </c>
      <c r="C31" s="56" t="s">
        <v>18</v>
      </c>
      <c r="D31" s="56" t="s">
        <v>24</v>
      </c>
      <c r="F31" s="89" t="str">
        <f>VLOOKUP($A31,'Junior Boys'!$C$2:$D$1100,2,FALSE)</f>
        <v>Ben Dunn</v>
      </c>
    </row>
    <row r="32" spans="1:7" s="5" customFormat="1">
      <c r="A32" s="26"/>
      <c r="B32" s="86"/>
      <c r="F32" s="89"/>
    </row>
    <row r="33" spans="1:6" s="11" customFormat="1">
      <c r="A33" s="14">
        <v>20</v>
      </c>
      <c r="B33" s="73" t="s">
        <v>333</v>
      </c>
      <c r="C33" s="11" t="s">
        <v>28</v>
      </c>
      <c r="D33" s="11" t="s">
        <v>24</v>
      </c>
      <c r="F33" s="88" t="e">
        <f>VLOOKUP($A33,'Junior Boys'!$C$2:$D$1100,2,FALSE)</f>
        <v>#N/A</v>
      </c>
    </row>
    <row r="34" spans="1:6" s="11" customFormat="1">
      <c r="A34" s="14">
        <v>21</v>
      </c>
      <c r="B34" s="73" t="s">
        <v>334</v>
      </c>
      <c r="C34" s="11" t="s">
        <v>28</v>
      </c>
      <c r="D34" s="11" t="s">
        <v>24</v>
      </c>
      <c r="F34" s="88" t="e">
        <f>VLOOKUP($A34,'Junior Boys'!$C$2:$D$1100,2,FALSE)</f>
        <v>#N/A</v>
      </c>
    </row>
    <row r="35" spans="1:6" s="11" customFormat="1">
      <c r="A35" s="14">
        <v>22</v>
      </c>
      <c r="B35" s="73" t="s">
        <v>335</v>
      </c>
      <c r="C35" s="11" t="s">
        <v>28</v>
      </c>
      <c r="D35" s="11" t="s">
        <v>24</v>
      </c>
      <c r="F35" s="88" t="e">
        <f>VLOOKUP($A35,'Junior Boys'!$C$2:$D$1100,2,FALSE)</f>
        <v>#N/A</v>
      </c>
    </row>
    <row r="36" spans="1:6" s="11" customFormat="1">
      <c r="A36" s="14">
        <v>23</v>
      </c>
      <c r="B36" s="73" t="s">
        <v>336</v>
      </c>
      <c r="C36" s="11" t="s">
        <v>28</v>
      </c>
      <c r="D36" s="11" t="s">
        <v>24</v>
      </c>
      <c r="F36" s="88" t="e">
        <f>VLOOKUP($A36,'Junior Boys'!$C$2:$D$1100,2,FALSE)</f>
        <v>#N/A</v>
      </c>
    </row>
    <row r="37" spans="1:6" s="11" customFormat="1">
      <c r="A37" s="14">
        <v>24</v>
      </c>
      <c r="B37" s="73" t="s">
        <v>337</v>
      </c>
      <c r="C37" s="11" t="s">
        <v>28</v>
      </c>
      <c r="D37" s="11" t="s">
        <v>24</v>
      </c>
      <c r="F37" s="88" t="e">
        <f>VLOOKUP($A37,'Junior Boys'!$C$2:$D$1100,2,FALSE)</f>
        <v>#N/A</v>
      </c>
    </row>
    <row r="38" spans="1:6" s="11" customFormat="1">
      <c r="A38" s="14">
        <v>25</v>
      </c>
      <c r="B38" s="73" t="s">
        <v>338</v>
      </c>
      <c r="C38" s="11" t="s">
        <v>28</v>
      </c>
      <c r="D38" s="11" t="s">
        <v>24</v>
      </c>
      <c r="F38" s="88" t="e">
        <f>VLOOKUP($A38,'Junior Boys'!$C$2:$D$1100,2,FALSE)</f>
        <v>#N/A</v>
      </c>
    </row>
    <row r="39" spans="1:6" s="81" customFormat="1" ht="16.5" customHeight="1">
      <c r="A39" s="79">
        <v>26</v>
      </c>
      <c r="B39" s="80" t="s">
        <v>339</v>
      </c>
      <c r="C39" s="81" t="s">
        <v>28</v>
      </c>
      <c r="D39" s="81" t="s">
        <v>24</v>
      </c>
      <c r="F39" s="90" t="str">
        <f>VLOOKUP($A39,'Junior Boys'!$C$2:$D$1100,2,FALSE)</f>
        <v>Freddie Hill</v>
      </c>
    </row>
    <row r="40" spans="1:6" s="11" customFormat="1">
      <c r="A40" s="14">
        <v>27</v>
      </c>
      <c r="B40" s="73" t="s">
        <v>340</v>
      </c>
      <c r="C40" s="11" t="s">
        <v>28</v>
      </c>
      <c r="D40" s="11" t="s">
        <v>24</v>
      </c>
      <c r="F40" s="88" t="e">
        <f>VLOOKUP($A40,'Junior Boys'!$C$2:$D$1100,2,FALSE)</f>
        <v>#N/A</v>
      </c>
    </row>
    <row r="41" spans="1:6">
      <c r="A41" s="12">
        <v>28</v>
      </c>
      <c r="B41" s="46"/>
      <c r="C41" t="s">
        <v>28</v>
      </c>
      <c r="D41" t="s">
        <v>24</v>
      </c>
    </row>
    <row r="42" spans="1:6">
      <c r="A42" s="12">
        <v>29</v>
      </c>
      <c r="B42" s="46"/>
      <c r="C42" t="s">
        <v>28</v>
      </c>
      <c r="D42" t="s">
        <v>24</v>
      </c>
    </row>
    <row r="43" spans="1:6">
      <c r="A43" s="12">
        <v>30</v>
      </c>
      <c r="B43" s="46"/>
      <c r="C43" t="s">
        <v>28</v>
      </c>
      <c r="D43" t="s">
        <v>24</v>
      </c>
    </row>
    <row r="44" spans="1:6">
      <c r="A44" s="12">
        <v>31</v>
      </c>
      <c r="C44" t="s">
        <v>28</v>
      </c>
      <c r="D44" t="s">
        <v>24</v>
      </c>
    </row>
    <row r="45" spans="1:6">
      <c r="A45" s="12">
        <v>32</v>
      </c>
      <c r="C45" t="s">
        <v>28</v>
      </c>
      <c r="D45" t="s">
        <v>24</v>
      </c>
    </row>
    <row r="46" spans="1:6">
      <c r="A46" s="12">
        <v>33</v>
      </c>
      <c r="C46" t="s">
        <v>28</v>
      </c>
      <c r="D46" t="s">
        <v>24</v>
      </c>
    </row>
    <row r="47" spans="1:6">
      <c r="A47" s="12">
        <v>34</v>
      </c>
      <c r="C47" t="s">
        <v>28</v>
      </c>
      <c r="D47" t="s">
        <v>24</v>
      </c>
    </row>
    <row r="48" spans="1:6">
      <c r="A48" s="12">
        <v>35</v>
      </c>
      <c r="C48" t="s">
        <v>28</v>
      </c>
      <c r="D48" t="s">
        <v>24</v>
      </c>
    </row>
    <row r="49" spans="1:6">
      <c r="A49" s="12">
        <v>36</v>
      </c>
      <c r="C49" t="s">
        <v>28</v>
      </c>
      <c r="D49" t="s">
        <v>24</v>
      </c>
    </row>
    <row r="50" spans="1:6">
      <c r="A50" s="12">
        <v>37</v>
      </c>
      <c r="C50" t="s">
        <v>28</v>
      </c>
      <c r="D50" t="s">
        <v>24</v>
      </c>
    </row>
    <row r="51" spans="1:6">
      <c r="A51" s="12">
        <v>38</v>
      </c>
      <c r="C51" t="s">
        <v>28</v>
      </c>
      <c r="D51" t="s">
        <v>24</v>
      </c>
    </row>
    <row r="52" spans="1:6">
      <c r="A52" s="12">
        <v>39</v>
      </c>
      <c r="C52" t="s">
        <v>28</v>
      </c>
      <c r="D52" t="s">
        <v>24</v>
      </c>
    </row>
    <row r="53" spans="1:6">
      <c r="A53" s="12">
        <v>40</v>
      </c>
      <c r="B53" s="46" t="s">
        <v>480</v>
      </c>
      <c r="C53" t="s">
        <v>19</v>
      </c>
      <c r="D53" t="s">
        <v>24</v>
      </c>
      <c r="F53" s="89" t="str">
        <f>VLOOKUP($A53,'Junior Boys'!$C$2:$D$1100,2,FALSE)</f>
        <v>Joshua Connacher</v>
      </c>
    </row>
    <row r="54" spans="1:6" s="11" customFormat="1">
      <c r="A54" s="14">
        <v>41</v>
      </c>
      <c r="B54" s="73" t="s">
        <v>481</v>
      </c>
      <c r="C54" s="11" t="s">
        <v>19</v>
      </c>
      <c r="D54" s="11" t="s">
        <v>24</v>
      </c>
      <c r="F54" s="88" t="e">
        <f>VLOOKUP($A54,'Junior Boys'!$C$2:$D$1100,2,FALSE)</f>
        <v>#N/A</v>
      </c>
    </row>
    <row r="55" spans="1:6">
      <c r="A55" s="12">
        <v>42</v>
      </c>
      <c r="B55" s="46" t="s">
        <v>482</v>
      </c>
      <c r="C55" t="s">
        <v>19</v>
      </c>
      <c r="D55" t="s">
        <v>24</v>
      </c>
      <c r="F55" s="89" t="str">
        <f>VLOOKUP($A55,'Junior Boys'!$C$2:$D$1100,2,FALSE)</f>
        <v>Nathan Lucock</v>
      </c>
    </row>
    <row r="56" spans="1:6">
      <c r="A56" s="12">
        <v>43</v>
      </c>
      <c r="B56" s="46" t="s">
        <v>483</v>
      </c>
      <c r="C56" t="s">
        <v>19</v>
      </c>
      <c r="D56" t="s">
        <v>24</v>
      </c>
      <c r="F56" s="89" t="str">
        <f>VLOOKUP($A56,'Junior Boys'!$C$2:$D$1100,2,FALSE)</f>
        <v>Ollie Sharp</v>
      </c>
    </row>
    <row r="57" spans="1:6">
      <c r="A57" s="12">
        <v>44</v>
      </c>
      <c r="B57" s="46" t="s">
        <v>484</v>
      </c>
      <c r="C57" t="s">
        <v>19</v>
      </c>
      <c r="D57" t="s">
        <v>24</v>
      </c>
      <c r="F57" s="89" t="str">
        <f>VLOOKUP($A57,'Junior Boys'!$C$2:$D$1100,2,FALSE)</f>
        <v>Ieuen Williams</v>
      </c>
    </row>
    <row r="58" spans="1:6">
      <c r="A58" s="12">
        <v>45</v>
      </c>
      <c r="B58" s="46" t="s">
        <v>485</v>
      </c>
      <c r="C58" t="s">
        <v>19</v>
      </c>
      <c r="D58" t="s">
        <v>24</v>
      </c>
      <c r="F58" s="89" t="str">
        <f>VLOOKUP($A58,'Junior Boys'!$C$2:$D$1100,2,FALSE)</f>
        <v>Reuben Crombie</v>
      </c>
    </row>
    <row r="59" spans="1:6">
      <c r="A59" s="12">
        <v>46</v>
      </c>
      <c r="B59" s="46" t="s">
        <v>486</v>
      </c>
      <c r="C59" t="s">
        <v>19</v>
      </c>
      <c r="D59" t="s">
        <v>24</v>
      </c>
      <c r="F59" s="89" t="str">
        <f>VLOOKUP($A59,'Junior Boys'!$C$2:$D$1100,2,FALSE)</f>
        <v>Conal Smith</v>
      </c>
    </row>
    <row r="60" spans="1:6">
      <c r="A60" s="12">
        <v>47</v>
      </c>
      <c r="B60" s="46" t="s">
        <v>487</v>
      </c>
      <c r="C60" t="s">
        <v>19</v>
      </c>
      <c r="D60" t="s">
        <v>24</v>
      </c>
      <c r="F60" s="89" t="str">
        <f>VLOOKUP($A60,'Junior Boys'!$C$2:$D$1100,2,FALSE)</f>
        <v>Luke Richards</v>
      </c>
    </row>
    <row r="61" spans="1:6">
      <c r="A61" s="12">
        <v>48</v>
      </c>
      <c r="B61" s="46" t="s">
        <v>488</v>
      </c>
      <c r="C61" t="s">
        <v>19</v>
      </c>
      <c r="D61" t="s">
        <v>24</v>
      </c>
      <c r="F61" s="89" t="str">
        <f>VLOOKUP($A61,'Junior Boys'!$C$2:$D$1100,2,FALSE)</f>
        <v>Joe Drakeley</v>
      </c>
    </row>
    <row r="62" spans="1:6" s="11" customFormat="1">
      <c r="A62" s="14">
        <v>49</v>
      </c>
      <c r="B62" s="73" t="s">
        <v>552</v>
      </c>
      <c r="C62" s="11" t="s">
        <v>19</v>
      </c>
      <c r="D62" s="11" t="s">
        <v>24</v>
      </c>
      <c r="F62" s="88" t="e">
        <f>VLOOKUP($A62,'Junior Boys'!$C$2:$D$1100,2,FALSE)</f>
        <v>#N/A</v>
      </c>
    </row>
    <row r="63" spans="1:6">
      <c r="A63" s="12">
        <v>50</v>
      </c>
      <c r="B63" s="46" t="s">
        <v>489</v>
      </c>
      <c r="C63" t="s">
        <v>19</v>
      </c>
      <c r="D63" t="s">
        <v>24</v>
      </c>
      <c r="F63" s="89" t="str">
        <f>VLOOKUP($A63,'Junior Boys'!$C$2:$D$1100,2,FALSE)</f>
        <v>Adam Tunnadine</v>
      </c>
    </row>
    <row r="64" spans="1:6">
      <c r="A64" s="12">
        <v>51</v>
      </c>
      <c r="B64" s="46" t="s">
        <v>490</v>
      </c>
      <c r="C64" t="s">
        <v>19</v>
      </c>
      <c r="D64" t="s">
        <v>24</v>
      </c>
      <c r="F64" s="89" t="str">
        <f>VLOOKUP($A64,'Junior Boys'!$C$2:$D$1100,2,FALSE)</f>
        <v>Oli Walsh</v>
      </c>
    </row>
    <row r="65" spans="1:6">
      <c r="A65" s="12">
        <v>52</v>
      </c>
      <c r="B65" s="46" t="s">
        <v>568</v>
      </c>
      <c r="C65" t="s">
        <v>19</v>
      </c>
      <c r="D65" t="s">
        <v>24</v>
      </c>
      <c r="F65" s="91" t="str">
        <f>VLOOKUP($A65,'Junior Boys'!$C$2:$D$1100,2,FALSE)</f>
        <v>Dion Thomas</v>
      </c>
    </row>
    <row r="66" spans="1:6">
      <c r="A66" s="12">
        <v>53</v>
      </c>
      <c r="C66" t="s">
        <v>19</v>
      </c>
      <c r="D66" t="s">
        <v>24</v>
      </c>
    </row>
    <row r="67" spans="1:6">
      <c r="A67" s="12">
        <v>54</v>
      </c>
      <c r="C67" t="s">
        <v>19</v>
      </c>
      <c r="D67" t="s">
        <v>24</v>
      </c>
    </row>
    <row r="68" spans="1:6">
      <c r="A68" s="12">
        <v>55</v>
      </c>
      <c r="C68" t="s">
        <v>19</v>
      </c>
      <c r="D68" t="s">
        <v>24</v>
      </c>
    </row>
    <row r="69" spans="1:6">
      <c r="A69" s="12">
        <v>56</v>
      </c>
      <c r="C69" t="s">
        <v>19</v>
      </c>
      <c r="D69" t="s">
        <v>24</v>
      </c>
    </row>
    <row r="70" spans="1:6">
      <c r="A70" s="12">
        <v>57</v>
      </c>
      <c r="C70" t="s">
        <v>19</v>
      </c>
      <c r="D70" t="s">
        <v>24</v>
      </c>
    </row>
    <row r="71" spans="1:6">
      <c r="A71" s="12">
        <v>58</v>
      </c>
      <c r="C71" t="s">
        <v>19</v>
      </c>
      <c r="D71" t="s">
        <v>24</v>
      </c>
    </row>
    <row r="72" spans="1:6">
      <c r="A72" s="12">
        <v>59</v>
      </c>
      <c r="C72" t="s">
        <v>19</v>
      </c>
      <c r="D72" t="s">
        <v>24</v>
      </c>
    </row>
    <row r="73" spans="1:6">
      <c r="A73" s="12">
        <v>60</v>
      </c>
      <c r="B73" s="46" t="s">
        <v>514</v>
      </c>
      <c r="C73" t="s">
        <v>13</v>
      </c>
      <c r="D73" t="s">
        <v>24</v>
      </c>
      <c r="F73" s="89" t="str">
        <f>VLOOKUP($A73,'Junior Boys'!$C$2:$D$1100,2,FALSE)</f>
        <v>Archie England</v>
      </c>
    </row>
    <row r="74" spans="1:6">
      <c r="A74" s="12">
        <v>61</v>
      </c>
      <c r="B74" s="46" t="s">
        <v>515</v>
      </c>
      <c r="C74" t="s">
        <v>13</v>
      </c>
      <c r="D74" t="s">
        <v>24</v>
      </c>
      <c r="F74" s="89" t="str">
        <f>VLOOKUP($A74,'Junior Boys'!$C$2:$D$1100,2,FALSE)</f>
        <v>Ben Edwards</v>
      </c>
    </row>
    <row r="75" spans="1:6" s="11" customFormat="1">
      <c r="A75" s="14">
        <v>62</v>
      </c>
      <c r="B75" s="73" t="s">
        <v>516</v>
      </c>
      <c r="C75" s="11" t="s">
        <v>13</v>
      </c>
      <c r="D75" s="11" t="s">
        <v>24</v>
      </c>
      <c r="F75" s="88" t="e">
        <f>VLOOKUP($A75,'Junior Boys'!$C$2:$D$1100,2,FALSE)</f>
        <v>#N/A</v>
      </c>
    </row>
    <row r="76" spans="1:6" s="11" customFormat="1">
      <c r="A76" s="14">
        <v>63</v>
      </c>
      <c r="B76" s="73" t="s">
        <v>517</v>
      </c>
      <c r="C76" s="11" t="s">
        <v>13</v>
      </c>
      <c r="D76" s="11" t="s">
        <v>24</v>
      </c>
      <c r="F76" s="88" t="e">
        <f>VLOOKUP($A76,'Junior Boys'!$C$2:$D$1100,2,FALSE)</f>
        <v>#N/A</v>
      </c>
    </row>
    <row r="77" spans="1:6" s="11" customFormat="1">
      <c r="A77" s="14">
        <v>64</v>
      </c>
      <c r="B77" s="73" t="s">
        <v>518</v>
      </c>
      <c r="C77" s="11" t="s">
        <v>13</v>
      </c>
      <c r="D77" s="11" t="s">
        <v>24</v>
      </c>
      <c r="F77" s="88" t="e">
        <f>VLOOKUP($A77,'Junior Boys'!$C$2:$D$1100,2,FALSE)</f>
        <v>#N/A</v>
      </c>
    </row>
    <row r="78" spans="1:6">
      <c r="A78" s="12">
        <v>65</v>
      </c>
      <c r="B78" s="46" t="s">
        <v>519</v>
      </c>
      <c r="C78" t="s">
        <v>13</v>
      </c>
      <c r="D78" t="s">
        <v>24</v>
      </c>
      <c r="F78" s="89" t="str">
        <f>VLOOKUP($A78,'Junior Boys'!$C$2:$D$1100,2,FALSE)</f>
        <v>Fynn Churton</v>
      </c>
    </row>
    <row r="79" spans="1:6">
      <c r="A79" s="12">
        <v>66</v>
      </c>
      <c r="B79" s="46" t="s">
        <v>520</v>
      </c>
      <c r="C79" t="s">
        <v>13</v>
      </c>
      <c r="D79" t="s">
        <v>24</v>
      </c>
      <c r="F79" s="89" t="str">
        <f>VLOOKUP($A79,'Junior Boys'!$C$2:$D$1100,2,FALSE)</f>
        <v>Gianni Loska</v>
      </c>
    </row>
    <row r="80" spans="1:6">
      <c r="A80" s="12">
        <v>67</v>
      </c>
      <c r="B80" s="46" t="s">
        <v>521</v>
      </c>
      <c r="C80" t="s">
        <v>13</v>
      </c>
      <c r="D80" t="s">
        <v>24</v>
      </c>
      <c r="F80" s="89" t="str">
        <f>VLOOKUP($A80,'Junior Boys'!$C$2:$D$1100,2,FALSE)</f>
        <v>Jack Cunningham</v>
      </c>
    </row>
    <row r="81" spans="1:6">
      <c r="A81" s="12">
        <v>68</v>
      </c>
      <c r="B81" s="46" t="s">
        <v>522</v>
      </c>
      <c r="C81" t="s">
        <v>13</v>
      </c>
      <c r="D81" t="s">
        <v>24</v>
      </c>
      <c r="F81" s="89" t="str">
        <f>VLOOKUP($A81,'Junior Boys'!$C$2:$D$1100,2,FALSE)</f>
        <v>Jack Horton</v>
      </c>
    </row>
    <row r="82" spans="1:6" s="11" customFormat="1">
      <c r="A82" s="14">
        <v>69</v>
      </c>
      <c r="B82" s="73" t="s">
        <v>523</v>
      </c>
      <c r="C82" s="11" t="s">
        <v>13</v>
      </c>
      <c r="D82" s="11" t="s">
        <v>24</v>
      </c>
      <c r="F82" s="88" t="e">
        <f>VLOOKUP($A82,'Junior Boys'!$C$2:$D$1100,2,FALSE)</f>
        <v>#N/A</v>
      </c>
    </row>
    <row r="83" spans="1:6" s="11" customFormat="1">
      <c r="A83" s="14">
        <v>70</v>
      </c>
      <c r="B83" s="73" t="s">
        <v>524</v>
      </c>
      <c r="C83" s="11" t="s">
        <v>13</v>
      </c>
      <c r="D83" s="11" t="s">
        <v>24</v>
      </c>
      <c r="F83" s="88" t="e">
        <f>VLOOKUP($A83,'Junior Boys'!$C$2:$D$1100,2,FALSE)</f>
        <v>#N/A</v>
      </c>
    </row>
    <row r="84" spans="1:6" s="11" customFormat="1">
      <c r="A84" s="14">
        <v>71</v>
      </c>
      <c r="B84" s="73" t="s">
        <v>525</v>
      </c>
      <c r="C84" s="11" t="s">
        <v>13</v>
      </c>
      <c r="D84" s="11" t="s">
        <v>24</v>
      </c>
      <c r="F84" s="88" t="e">
        <f>VLOOKUP($A84,'Junior Boys'!$C$2:$D$1100,2,FALSE)</f>
        <v>#N/A</v>
      </c>
    </row>
    <row r="85" spans="1:6">
      <c r="A85" s="12">
        <v>72</v>
      </c>
      <c r="B85" s="46" t="s">
        <v>526</v>
      </c>
      <c r="C85" t="s">
        <v>13</v>
      </c>
      <c r="D85" t="s">
        <v>24</v>
      </c>
      <c r="F85" s="89" t="str">
        <f>VLOOKUP($A85,'Junior Boys'!$C$2:$D$1100,2,FALSE)</f>
        <v>Seb Rowe</v>
      </c>
    </row>
    <row r="86" spans="1:6">
      <c r="A86" s="12">
        <v>73</v>
      </c>
      <c r="B86" s="46" t="s">
        <v>527</v>
      </c>
      <c r="C86" t="s">
        <v>13</v>
      </c>
      <c r="D86" t="s">
        <v>24</v>
      </c>
      <c r="F86" s="89" t="str">
        <f>VLOOKUP($A86,'Junior Boys'!$C$2:$D$1100,2,FALSE)</f>
        <v>Tom Brownshill</v>
      </c>
    </row>
    <row r="87" spans="1:6">
      <c r="A87" s="12">
        <v>74</v>
      </c>
      <c r="C87" t="s">
        <v>13</v>
      </c>
      <c r="D87" t="s">
        <v>24</v>
      </c>
    </row>
    <row r="88" spans="1:6">
      <c r="A88" s="12">
        <v>75</v>
      </c>
      <c r="C88" t="s">
        <v>13</v>
      </c>
      <c r="D88" t="s">
        <v>24</v>
      </c>
    </row>
    <row r="89" spans="1:6">
      <c r="A89" s="12">
        <v>76</v>
      </c>
      <c r="C89" t="s">
        <v>13</v>
      </c>
      <c r="D89" t="s">
        <v>24</v>
      </c>
    </row>
    <row r="90" spans="1:6">
      <c r="A90" s="12">
        <v>77</v>
      </c>
      <c r="C90" t="s">
        <v>13</v>
      </c>
      <c r="D90" t="s">
        <v>24</v>
      </c>
    </row>
    <row r="91" spans="1:6">
      <c r="A91" s="12">
        <v>78</v>
      </c>
      <c r="C91" t="s">
        <v>13</v>
      </c>
      <c r="D91" t="s">
        <v>24</v>
      </c>
    </row>
    <row r="92" spans="1:6">
      <c r="A92" s="12">
        <v>79</v>
      </c>
      <c r="C92" t="s">
        <v>13</v>
      </c>
      <c r="D92" t="s">
        <v>24</v>
      </c>
    </row>
    <row r="93" spans="1:6">
      <c r="A93" s="12">
        <v>80</v>
      </c>
      <c r="B93" s="46" t="s">
        <v>341</v>
      </c>
      <c r="C93" t="s">
        <v>20</v>
      </c>
      <c r="D93" t="s">
        <v>24</v>
      </c>
      <c r="F93" s="89" t="str">
        <f>VLOOKUP($A93,'Junior Boys'!$C$2:$D$1100,2,FALSE)</f>
        <v>Rudi Morrell</v>
      </c>
    </row>
    <row r="94" spans="1:6">
      <c r="A94" s="12">
        <v>81</v>
      </c>
      <c r="B94" s="46" t="s">
        <v>342</v>
      </c>
      <c r="C94" t="s">
        <v>20</v>
      </c>
      <c r="D94" t="s">
        <v>24</v>
      </c>
      <c r="F94" s="89" t="str">
        <f>VLOOKUP($A94,'Junior Boys'!$C$2:$D$1100,2,FALSE)</f>
        <v>Theo Williams</v>
      </c>
    </row>
    <row r="95" spans="1:6">
      <c r="A95" s="12">
        <v>82</v>
      </c>
      <c r="B95" s="46" t="s">
        <v>343</v>
      </c>
      <c r="C95" t="s">
        <v>20</v>
      </c>
      <c r="D95" t="s">
        <v>24</v>
      </c>
      <c r="F95" s="89" t="str">
        <f>VLOOKUP($A95,'Junior Boys'!$C$2:$D$1100,2,FALSE)</f>
        <v>Edward Enser</v>
      </c>
    </row>
    <row r="96" spans="1:6" s="11" customFormat="1">
      <c r="A96" s="14">
        <v>83</v>
      </c>
      <c r="B96" s="73" t="s">
        <v>344</v>
      </c>
      <c r="C96" s="11" t="s">
        <v>20</v>
      </c>
      <c r="D96" s="11" t="s">
        <v>24</v>
      </c>
      <c r="F96" s="88" t="e">
        <f>VLOOKUP($A96,'Junior Boys'!$C$2:$D$1100,2,FALSE)</f>
        <v>#N/A</v>
      </c>
    </row>
    <row r="97" spans="1:6">
      <c r="A97" s="12">
        <v>84</v>
      </c>
      <c r="B97" s="46" t="s">
        <v>345</v>
      </c>
      <c r="C97" t="s">
        <v>20</v>
      </c>
      <c r="D97" t="s">
        <v>24</v>
      </c>
      <c r="F97" s="89" t="str">
        <f>VLOOKUP($A97,'Junior Boys'!$C$2:$D$1100,2,FALSE)</f>
        <v>Michael Garr</v>
      </c>
    </row>
    <row r="98" spans="1:6" s="11" customFormat="1">
      <c r="A98" s="14">
        <v>85</v>
      </c>
      <c r="B98" s="73" t="s">
        <v>346</v>
      </c>
      <c r="C98" s="11" t="s">
        <v>20</v>
      </c>
      <c r="D98" s="11" t="s">
        <v>24</v>
      </c>
      <c r="F98" s="88" t="e">
        <f>VLOOKUP($A98,'Junior Boys'!$C$2:$D$1100,2,FALSE)</f>
        <v>#N/A</v>
      </c>
    </row>
    <row r="99" spans="1:6">
      <c r="A99" s="12">
        <v>86</v>
      </c>
      <c r="B99" s="46" t="s">
        <v>347</v>
      </c>
      <c r="C99" t="s">
        <v>20</v>
      </c>
      <c r="D99" t="s">
        <v>24</v>
      </c>
      <c r="F99" s="89" t="str">
        <f>VLOOKUP($A99,'Junior Boys'!$C$2:$D$1100,2,FALSE)</f>
        <v>Brandan Morrell</v>
      </c>
    </row>
    <row r="100" spans="1:6">
      <c r="A100" s="12">
        <v>87</v>
      </c>
      <c r="B100" s="46" t="s">
        <v>348</v>
      </c>
      <c r="C100" t="s">
        <v>20</v>
      </c>
      <c r="D100" t="s">
        <v>24</v>
      </c>
      <c r="F100" s="89" t="str">
        <f>VLOOKUP($A100,'Junior Boys'!$C$2:$D$1100,2,FALSE)</f>
        <v>James Winship</v>
      </c>
    </row>
    <row r="101" spans="1:6">
      <c r="A101" s="12">
        <v>88</v>
      </c>
      <c r="B101" s="46" t="s">
        <v>349</v>
      </c>
      <c r="C101" t="s">
        <v>20</v>
      </c>
      <c r="D101" t="s">
        <v>24</v>
      </c>
      <c r="F101" s="89" t="str">
        <f>VLOOKUP($A101,'Junior Boys'!$C$2:$D$1100,2,FALSE)</f>
        <v>Michael Naisby</v>
      </c>
    </row>
    <row r="102" spans="1:6">
      <c r="A102" s="12">
        <v>89</v>
      </c>
      <c r="B102" s="46" t="s">
        <v>350</v>
      </c>
      <c r="C102" t="s">
        <v>20</v>
      </c>
      <c r="D102" t="s">
        <v>24</v>
      </c>
      <c r="F102" s="89" t="str">
        <f>VLOOKUP($A102,'Junior Boys'!$C$2:$D$1100,2,FALSE)</f>
        <v>Theo Cheshire</v>
      </c>
    </row>
    <row r="103" spans="1:6">
      <c r="A103" s="12">
        <v>90</v>
      </c>
      <c r="B103" s="46" t="s">
        <v>351</v>
      </c>
      <c r="C103" t="s">
        <v>20</v>
      </c>
      <c r="D103" t="s">
        <v>24</v>
      </c>
      <c r="F103" s="89" t="str">
        <f>VLOOKUP($A103,'Junior Boys'!$C$2:$D$1100,2,FALSE)</f>
        <v>Dillon Quirici</v>
      </c>
    </row>
    <row r="104" spans="1:6">
      <c r="A104" s="12">
        <v>91</v>
      </c>
      <c r="B104" s="46" t="s">
        <v>352</v>
      </c>
      <c r="C104" t="s">
        <v>20</v>
      </c>
      <c r="D104" t="s">
        <v>24</v>
      </c>
      <c r="F104" s="89" t="str">
        <f>VLOOKUP($A104,'Junior Boys'!$C$2:$D$1100,2,FALSE)</f>
        <v>Oliver Emment</v>
      </c>
    </row>
    <row r="105" spans="1:6">
      <c r="A105" s="12">
        <v>92</v>
      </c>
      <c r="B105" s="46" t="s">
        <v>353</v>
      </c>
      <c r="C105" t="s">
        <v>20</v>
      </c>
      <c r="D105" t="s">
        <v>24</v>
      </c>
      <c r="F105" s="89" t="str">
        <f>VLOOKUP($A105,'Junior Boys'!$C$2:$D$1100,2,FALSE)</f>
        <v>Ben Carpenter</v>
      </c>
    </row>
    <row r="106" spans="1:6">
      <c r="A106" s="12">
        <v>93</v>
      </c>
      <c r="C106" t="s">
        <v>20</v>
      </c>
      <c r="D106" t="s">
        <v>24</v>
      </c>
    </row>
    <row r="107" spans="1:6">
      <c r="A107" s="12">
        <v>94</v>
      </c>
      <c r="C107" t="s">
        <v>20</v>
      </c>
      <c r="D107" t="s">
        <v>24</v>
      </c>
    </row>
    <row r="108" spans="1:6">
      <c r="A108" s="12">
        <v>95</v>
      </c>
      <c r="C108" t="s">
        <v>20</v>
      </c>
      <c r="D108" t="s">
        <v>24</v>
      </c>
    </row>
    <row r="109" spans="1:6">
      <c r="A109" s="12">
        <v>96</v>
      </c>
      <c r="C109" t="s">
        <v>20</v>
      </c>
      <c r="D109" t="s">
        <v>24</v>
      </c>
    </row>
    <row r="110" spans="1:6">
      <c r="A110" s="12">
        <v>97</v>
      </c>
      <c r="C110" t="s">
        <v>20</v>
      </c>
      <c r="D110" t="s">
        <v>24</v>
      </c>
    </row>
    <row r="111" spans="1:6">
      <c r="A111" s="12">
        <v>98</v>
      </c>
      <c r="C111" t="s">
        <v>20</v>
      </c>
      <c r="D111" t="s">
        <v>24</v>
      </c>
    </row>
    <row r="112" spans="1:6">
      <c r="A112" s="12">
        <v>99</v>
      </c>
      <c r="C112" t="s">
        <v>20</v>
      </c>
      <c r="D112" t="s">
        <v>24</v>
      </c>
    </row>
    <row r="113" spans="1:6">
      <c r="A113" s="12">
        <v>100</v>
      </c>
      <c r="B113" s="46" t="s">
        <v>354</v>
      </c>
      <c r="C113" t="s">
        <v>21</v>
      </c>
      <c r="D113" t="s">
        <v>24</v>
      </c>
      <c r="F113" s="89" t="str">
        <f>VLOOKUP($A113,'Junior Boys'!$C$2:$D$1100,2,FALSE)</f>
        <v>Jai Sispal</v>
      </c>
    </row>
    <row r="114" spans="1:6">
      <c r="A114" s="12">
        <v>101</v>
      </c>
      <c r="B114" s="46" t="s">
        <v>355</v>
      </c>
      <c r="C114" t="s">
        <v>21</v>
      </c>
      <c r="D114" t="s">
        <v>24</v>
      </c>
      <c r="F114" s="89" t="str">
        <f>VLOOKUP($A114,'Junior Boys'!$C$2:$D$1100,2,FALSE)</f>
        <v>Joshua Mitchell</v>
      </c>
    </row>
    <row r="115" spans="1:6">
      <c r="A115" s="12">
        <v>102</v>
      </c>
      <c r="B115" s="46" t="s">
        <v>356</v>
      </c>
      <c r="C115" t="s">
        <v>21</v>
      </c>
      <c r="D115" t="s">
        <v>24</v>
      </c>
      <c r="F115" s="89" t="str">
        <f>VLOOKUP($A115,'Junior Boys'!$C$2:$D$1100,2,FALSE)</f>
        <v>Samuel Crouchley</v>
      </c>
    </row>
    <row r="116" spans="1:6">
      <c r="A116" s="12">
        <v>103</v>
      </c>
      <c r="B116" s="46" t="s">
        <v>357</v>
      </c>
      <c r="C116" t="s">
        <v>21</v>
      </c>
      <c r="D116" t="s">
        <v>24</v>
      </c>
      <c r="F116" s="89" t="str">
        <f>VLOOKUP($A116,'Junior Boys'!$C$2:$D$1100,2,FALSE)</f>
        <v>James Stretton</v>
      </c>
    </row>
    <row r="117" spans="1:6" s="11" customFormat="1">
      <c r="A117" s="14">
        <v>104</v>
      </c>
      <c r="B117" s="73" t="s">
        <v>358</v>
      </c>
      <c r="C117" s="11" t="s">
        <v>21</v>
      </c>
      <c r="D117" s="11" t="s">
        <v>24</v>
      </c>
      <c r="F117" s="88" t="e">
        <f>VLOOKUP($A117,'Junior Boys'!$C$2:$D$1100,2,FALSE)</f>
        <v>#N/A</v>
      </c>
    </row>
    <row r="118" spans="1:6">
      <c r="A118" s="12">
        <v>105</v>
      </c>
      <c r="B118" s="46" t="s">
        <v>359</v>
      </c>
      <c r="C118" t="s">
        <v>21</v>
      </c>
      <c r="D118" t="s">
        <v>24</v>
      </c>
      <c r="F118" s="89" t="str">
        <f>VLOOKUP($A118,'Junior Boys'!$C$2:$D$1100,2,FALSE)</f>
        <v>Ben Carroll</v>
      </c>
    </row>
    <row r="119" spans="1:6">
      <c r="A119" s="12">
        <v>106</v>
      </c>
      <c r="B119" s="46" t="s">
        <v>360</v>
      </c>
      <c r="C119" t="s">
        <v>21</v>
      </c>
      <c r="D119" t="s">
        <v>24</v>
      </c>
      <c r="F119" s="89" t="str">
        <f>VLOOKUP($A119,'Junior Boys'!$C$2:$D$1100,2,FALSE)</f>
        <v>Adam farrow</v>
      </c>
    </row>
    <row r="120" spans="1:6">
      <c r="A120" s="12">
        <v>107</v>
      </c>
      <c r="B120" s="46" t="s">
        <v>361</v>
      </c>
      <c r="C120" t="s">
        <v>21</v>
      </c>
      <c r="D120" t="s">
        <v>24</v>
      </c>
      <c r="F120" s="89" t="str">
        <f>VLOOKUP($A120,'Junior Boys'!$C$2:$D$1100,2,FALSE)</f>
        <v>Robert Currie</v>
      </c>
    </row>
    <row r="121" spans="1:6">
      <c r="A121" s="12">
        <v>108</v>
      </c>
      <c r="B121" s="46" t="s">
        <v>362</v>
      </c>
      <c r="C121" t="s">
        <v>21</v>
      </c>
      <c r="D121" t="s">
        <v>24</v>
      </c>
      <c r="F121" s="89" t="str">
        <f>VLOOKUP($A121,'Junior Boys'!$C$2:$D$1100,2,FALSE)</f>
        <v>Isaac Searle</v>
      </c>
    </row>
    <row r="122" spans="1:6">
      <c r="A122" s="12">
        <v>109</v>
      </c>
      <c r="B122" s="46" t="s">
        <v>363</v>
      </c>
      <c r="C122" t="s">
        <v>21</v>
      </c>
      <c r="D122" t="s">
        <v>24</v>
      </c>
      <c r="F122" s="89" t="str">
        <f>VLOOKUP($A122,'Junior Boys'!$C$2:$D$1100,2,FALSE)</f>
        <v>Tomas Russell</v>
      </c>
    </row>
    <row r="123" spans="1:6">
      <c r="A123" s="12">
        <v>110</v>
      </c>
      <c r="B123" s="46" t="s">
        <v>364</v>
      </c>
      <c r="C123" t="s">
        <v>21</v>
      </c>
      <c r="D123" t="s">
        <v>24</v>
      </c>
      <c r="F123" s="89" t="str">
        <f>VLOOKUP($A123,'Junior Boys'!$C$2:$D$1100,2,FALSE)</f>
        <v>Dominic Evans</v>
      </c>
    </row>
    <row r="124" spans="1:6">
      <c r="A124" s="12">
        <v>111</v>
      </c>
      <c r="B124" s="46" t="s">
        <v>365</v>
      </c>
      <c r="C124" t="s">
        <v>21</v>
      </c>
      <c r="D124" t="s">
        <v>24</v>
      </c>
      <c r="F124" s="89" t="str">
        <f>VLOOKUP($A124,'Junior Boys'!$C$2:$D$1100,2,FALSE)</f>
        <v>Jamie Robinson</v>
      </c>
    </row>
    <row r="125" spans="1:6">
      <c r="A125" s="12">
        <v>112</v>
      </c>
      <c r="B125" s="46" t="s">
        <v>366</v>
      </c>
      <c r="C125" t="s">
        <v>21</v>
      </c>
      <c r="D125" t="s">
        <v>24</v>
      </c>
      <c r="F125" s="89" t="str">
        <f>VLOOKUP($A125,'Junior Boys'!$C$2:$D$1100,2,FALSE)</f>
        <v>Cameron Black</v>
      </c>
    </row>
    <row r="126" spans="1:6">
      <c r="A126" s="12">
        <v>113</v>
      </c>
      <c r="B126" s="46" t="s">
        <v>367</v>
      </c>
      <c r="C126" t="s">
        <v>21</v>
      </c>
      <c r="D126" t="s">
        <v>24</v>
      </c>
      <c r="F126" s="89" t="str">
        <f>VLOOKUP($A126,'Junior Boys'!$C$2:$D$1100,2,FALSE)</f>
        <v>Christopher Hunt</v>
      </c>
    </row>
    <row r="127" spans="1:6">
      <c r="A127" s="12">
        <v>114</v>
      </c>
      <c r="B127" s="46" t="s">
        <v>368</v>
      </c>
      <c r="C127" t="s">
        <v>21</v>
      </c>
      <c r="D127" t="s">
        <v>24</v>
      </c>
      <c r="F127" s="89" t="str">
        <f>VLOOKUP($A127,'Junior Boys'!$C$2:$D$1100,2,FALSE)</f>
        <v>Sam Yates</v>
      </c>
    </row>
    <row r="128" spans="1:6">
      <c r="A128" s="12">
        <v>115</v>
      </c>
      <c r="C128" t="s">
        <v>21</v>
      </c>
      <c r="D128" t="s">
        <v>24</v>
      </c>
    </row>
    <row r="129" spans="1:6">
      <c r="A129" s="12">
        <v>116</v>
      </c>
      <c r="C129" t="s">
        <v>21</v>
      </c>
      <c r="D129" t="s">
        <v>24</v>
      </c>
    </row>
    <row r="130" spans="1:6">
      <c r="A130" s="12">
        <v>117</v>
      </c>
      <c r="C130" t="s">
        <v>21</v>
      </c>
      <c r="D130" t="s">
        <v>24</v>
      </c>
    </row>
    <row r="131" spans="1:6">
      <c r="A131" s="12">
        <v>118</v>
      </c>
      <c r="C131" t="s">
        <v>21</v>
      </c>
      <c r="D131" t="s">
        <v>24</v>
      </c>
    </row>
    <row r="132" spans="1:6">
      <c r="A132" s="12">
        <v>119</v>
      </c>
      <c r="C132" t="s">
        <v>21</v>
      </c>
      <c r="D132" t="s">
        <v>24</v>
      </c>
    </row>
    <row r="133" spans="1:6">
      <c r="A133" s="12">
        <v>120</v>
      </c>
      <c r="B133" s="46" t="s">
        <v>369</v>
      </c>
      <c r="C133" t="s">
        <v>14</v>
      </c>
      <c r="D133" t="s">
        <v>24</v>
      </c>
      <c r="F133" s="89" t="str">
        <f>VLOOKUP($A133,'Junior Boys'!$C$2:$D$1100,2,FALSE)</f>
        <v>Sam Mannings</v>
      </c>
    </row>
    <row r="134" spans="1:6">
      <c r="A134" s="12">
        <v>121</v>
      </c>
      <c r="B134" s="46" t="s">
        <v>370</v>
      </c>
      <c r="C134" t="s">
        <v>14</v>
      </c>
      <c r="D134" t="s">
        <v>24</v>
      </c>
      <c r="F134" s="89" t="str">
        <f>VLOOKUP($A134,'Junior Boys'!$C$2:$D$1100,2,FALSE)</f>
        <v>Alex Veloso</v>
      </c>
    </row>
    <row r="135" spans="1:6">
      <c r="A135" s="12">
        <v>122</v>
      </c>
      <c r="B135" s="46" t="s">
        <v>371</v>
      </c>
      <c r="C135" t="s">
        <v>14</v>
      </c>
      <c r="D135" t="s">
        <v>24</v>
      </c>
      <c r="F135" s="89" t="str">
        <f>VLOOKUP($A135,'Junior Boys'!$C$2:$D$1100,2,FALSE)</f>
        <v>Owen Jinks</v>
      </c>
    </row>
    <row r="136" spans="1:6">
      <c r="A136" s="12">
        <v>123</v>
      </c>
      <c r="B136" s="46" t="s">
        <v>372</v>
      </c>
      <c r="C136" t="s">
        <v>14</v>
      </c>
      <c r="D136" t="s">
        <v>24</v>
      </c>
      <c r="F136" s="89" t="str">
        <f>VLOOKUP($A136,'Junior Boys'!$C$2:$D$1100,2,FALSE)</f>
        <v>Daniel Steventon-Box</v>
      </c>
    </row>
    <row r="137" spans="1:6" s="11" customFormat="1">
      <c r="A137" s="14">
        <v>124</v>
      </c>
      <c r="B137" s="73" t="s">
        <v>373</v>
      </c>
      <c r="C137" s="11" t="s">
        <v>14</v>
      </c>
      <c r="D137" s="11" t="s">
        <v>24</v>
      </c>
      <c r="F137" s="88" t="e">
        <f>VLOOKUP($A137,'Junior Boys'!$C$2:$D$1100,2,FALSE)</f>
        <v>#N/A</v>
      </c>
    </row>
    <row r="138" spans="1:6">
      <c r="A138" s="12">
        <v>125</v>
      </c>
      <c r="B138" s="46" t="s">
        <v>374</v>
      </c>
      <c r="C138" t="s">
        <v>14</v>
      </c>
      <c r="D138" t="s">
        <v>24</v>
      </c>
      <c r="F138" s="89" t="str">
        <f>VLOOKUP($A138,'Junior Boys'!$C$2:$D$1100,2,FALSE)</f>
        <v>George Hope</v>
      </c>
    </row>
    <row r="139" spans="1:6">
      <c r="A139" s="12">
        <v>126</v>
      </c>
      <c r="B139" s="46" t="s">
        <v>375</v>
      </c>
      <c r="C139" t="s">
        <v>14</v>
      </c>
      <c r="D139" t="s">
        <v>24</v>
      </c>
      <c r="F139" s="89" t="str">
        <f>VLOOKUP($A139,'Junior Boys'!$C$2:$D$1100,2,FALSE)</f>
        <v>Joseph Masterson</v>
      </c>
    </row>
    <row r="140" spans="1:6">
      <c r="A140" s="12">
        <v>127</v>
      </c>
      <c r="B140" s="46" t="s">
        <v>376</v>
      </c>
      <c r="C140" t="s">
        <v>14</v>
      </c>
      <c r="D140" t="s">
        <v>24</v>
      </c>
      <c r="F140" s="89" t="str">
        <f>VLOOKUP($A140,'Junior Boys'!$C$2:$D$1100,2,FALSE)</f>
        <v>Thomas Bentley</v>
      </c>
    </row>
    <row r="141" spans="1:6">
      <c r="A141" s="12">
        <v>128</v>
      </c>
      <c r="B141" s="46" t="s">
        <v>377</v>
      </c>
      <c r="C141" t="s">
        <v>14</v>
      </c>
      <c r="D141" t="s">
        <v>24</v>
      </c>
      <c r="F141" s="89" t="str">
        <f>VLOOKUP($A141,'Junior Boys'!$C$2:$D$1100,2,FALSE)</f>
        <v>Matthew Hart</v>
      </c>
    </row>
    <row r="142" spans="1:6">
      <c r="A142" s="12">
        <v>129</v>
      </c>
      <c r="B142" s="46" t="s">
        <v>378</v>
      </c>
      <c r="C142" t="s">
        <v>14</v>
      </c>
      <c r="D142" t="s">
        <v>24</v>
      </c>
      <c r="F142" s="89" t="str">
        <f>VLOOKUP($A142,'Junior Boys'!$C$2:$D$1100,2,FALSE)</f>
        <v>Ben Frost</v>
      </c>
    </row>
    <row r="143" spans="1:6" s="11" customFormat="1">
      <c r="A143" s="14">
        <v>130</v>
      </c>
      <c r="B143" s="73" t="s">
        <v>379</v>
      </c>
      <c r="C143" s="11" t="s">
        <v>14</v>
      </c>
      <c r="D143" s="11" t="s">
        <v>24</v>
      </c>
      <c r="F143" s="88" t="e">
        <f>VLOOKUP($A143,'Junior Boys'!$C$2:$D$1100,2,FALSE)</f>
        <v>#N/A</v>
      </c>
    </row>
    <row r="144" spans="1:6">
      <c r="A144" s="12">
        <v>131</v>
      </c>
      <c r="B144" s="46" t="s">
        <v>380</v>
      </c>
      <c r="C144" t="s">
        <v>14</v>
      </c>
      <c r="D144" t="s">
        <v>24</v>
      </c>
      <c r="F144" s="89" t="str">
        <f>VLOOKUP($A144,'Junior Boys'!$C$2:$D$1100,2,FALSE)</f>
        <v>James Dunleavy</v>
      </c>
    </row>
    <row r="145" spans="1:6">
      <c r="A145" s="12">
        <v>132</v>
      </c>
      <c r="B145" s="46" t="s">
        <v>381</v>
      </c>
      <c r="C145" t="s">
        <v>14</v>
      </c>
      <c r="D145" t="s">
        <v>24</v>
      </c>
      <c r="F145" s="89" t="str">
        <f>VLOOKUP($A145,'Junior Boys'!$C$2:$D$1100,2,FALSE)</f>
        <v>Connor Keane</v>
      </c>
    </row>
    <row r="146" spans="1:6">
      <c r="A146" s="12">
        <v>133</v>
      </c>
      <c r="B146" s="46"/>
      <c r="C146" t="s">
        <v>14</v>
      </c>
      <c r="D146" t="s">
        <v>24</v>
      </c>
    </row>
    <row r="147" spans="1:6">
      <c r="A147" s="12">
        <v>134</v>
      </c>
      <c r="B147" s="46"/>
      <c r="C147" t="s">
        <v>14</v>
      </c>
      <c r="D147" t="s">
        <v>24</v>
      </c>
    </row>
    <row r="148" spans="1:6">
      <c r="A148" s="12">
        <v>135</v>
      </c>
      <c r="C148" t="s">
        <v>14</v>
      </c>
      <c r="D148" t="s">
        <v>24</v>
      </c>
    </row>
    <row r="149" spans="1:6">
      <c r="A149" s="12">
        <v>136</v>
      </c>
      <c r="C149" t="s">
        <v>14</v>
      </c>
      <c r="D149" t="s">
        <v>24</v>
      </c>
    </row>
    <row r="150" spans="1:6">
      <c r="A150" s="12">
        <v>137</v>
      </c>
      <c r="C150" t="s">
        <v>14</v>
      </c>
      <c r="D150" t="s">
        <v>24</v>
      </c>
    </row>
    <row r="151" spans="1:6">
      <c r="A151" s="12">
        <v>138</v>
      </c>
      <c r="C151" t="s">
        <v>14</v>
      </c>
      <c r="D151" t="s">
        <v>24</v>
      </c>
    </row>
    <row r="152" spans="1:6">
      <c r="A152" s="12">
        <v>139</v>
      </c>
      <c r="C152" t="s">
        <v>14</v>
      </c>
      <c r="D152" t="s">
        <v>24</v>
      </c>
    </row>
    <row r="164" spans="2:2">
      <c r="B164" s="38">
        <f>COUNTA(B2:B22)</f>
        <v>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351"/>
  <sheetViews>
    <sheetView tabSelected="1" workbookViewId="0">
      <pane xSplit="2" ySplit="10" topLeftCell="C11" activePane="bottomRight" state="frozen"/>
      <selection activeCell="J15" sqref="J15"/>
      <selection pane="topRight" activeCell="J15" sqref="J15"/>
      <selection pane="bottomLeft" activeCell="J15" sqref="J15"/>
      <selection pane="bottomRight" activeCell="C31" sqref="C31:G31"/>
    </sheetView>
  </sheetViews>
  <sheetFormatPr defaultColWidth="8.85546875" defaultRowHeight="15"/>
  <cols>
    <col min="1" max="1" width="11" bestFit="1" customWidth="1"/>
    <col min="2" max="2" width="5.42578125" style="1" customWidth="1"/>
    <col min="3" max="3" width="7.5703125" style="25" customWidth="1"/>
    <col min="4" max="4" width="20.7109375" style="5" customWidth="1"/>
    <col min="5" max="5" width="15.28515625" style="5" customWidth="1"/>
    <col min="6" max="6" width="8.85546875" style="26" customWidth="1"/>
    <col min="7" max="7" width="8.85546875" style="27"/>
    <col min="8" max="8" width="8.28515625" style="51" bestFit="1" customWidth="1"/>
    <col min="9" max="9" width="13.140625" bestFit="1" customWidth="1"/>
    <col min="10" max="10" width="10.7109375" bestFit="1" customWidth="1"/>
    <col min="17" max="17" width="3.5703125" customWidth="1"/>
  </cols>
  <sheetData>
    <row r="1" spans="1:18" ht="15.75" thickBot="1">
      <c r="A1" s="2" t="s">
        <v>3</v>
      </c>
      <c r="B1" s="3" t="s">
        <v>4</v>
      </c>
      <c r="C1" s="22" t="s">
        <v>0</v>
      </c>
      <c r="D1" s="4" t="s">
        <v>1</v>
      </c>
      <c r="E1" s="4" t="s">
        <v>29</v>
      </c>
      <c r="F1" s="23" t="s">
        <v>5</v>
      </c>
      <c r="G1" s="24" t="s">
        <v>2</v>
      </c>
    </row>
    <row r="2" spans="1:18" ht="15.75" thickBot="1">
      <c r="A2" t="s">
        <v>10</v>
      </c>
      <c r="B2" s="1">
        <v>1</v>
      </c>
      <c r="C2" s="25">
        <v>100</v>
      </c>
      <c r="D2" s="5" t="str">
        <f>IF(C2="","",VLOOKUP($C2,'Entries 4'!A:D,2,0))</f>
        <v>Jai Sispal</v>
      </c>
      <c r="E2" s="5" t="str">
        <f>IF(C2="","",VLOOKUP($C2,'Entries 4'!A:D,3,0))</f>
        <v>Warwickshire</v>
      </c>
      <c r="F2" s="26" t="str">
        <f>IF(C2="","",VLOOKUP($C2,'Entries 4'!A:D,4,0))</f>
        <v>JB</v>
      </c>
      <c r="G2" s="27">
        <v>14.08</v>
      </c>
      <c r="H2" s="58"/>
      <c r="I2" s="49" t="s">
        <v>32</v>
      </c>
      <c r="J2" s="138" t="s">
        <v>31</v>
      </c>
      <c r="K2" s="139"/>
      <c r="L2" s="139"/>
      <c r="M2" s="139"/>
      <c r="N2" s="139"/>
      <c r="O2" s="140"/>
      <c r="P2" s="12"/>
    </row>
    <row r="3" spans="1:18">
      <c r="B3" s="1">
        <f>SUM(B2+1)</f>
        <v>2</v>
      </c>
      <c r="C3" s="25">
        <v>89</v>
      </c>
      <c r="D3" s="5" t="str">
        <f>IF(C3="","",VLOOKUP($C3,'Entries 4'!A:D,2,0))</f>
        <v>Theo Cheshire</v>
      </c>
      <c r="E3" s="5" t="str">
        <f>IF(C3="","",VLOOKUP($C3,'Entries 4'!A:D,3,0))</f>
        <v>Surrey</v>
      </c>
      <c r="F3" s="26" t="str">
        <f>IF(C3="","",VLOOKUP($C3,'Entries 4'!A:D,4,0))</f>
        <v>JB</v>
      </c>
      <c r="G3" s="27">
        <v>14.12</v>
      </c>
      <c r="H3" s="65"/>
      <c r="I3" s="10" t="s">
        <v>6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1">
        <v>6</v>
      </c>
      <c r="P3" s="16" t="s">
        <v>30</v>
      </c>
      <c r="R3" s="64" t="s">
        <v>17</v>
      </c>
    </row>
    <row r="4" spans="1:18">
      <c r="B4" s="1">
        <f t="shared" ref="B4:B67" si="0">SUM(B3+1)</f>
        <v>3</v>
      </c>
      <c r="C4" s="25">
        <v>84</v>
      </c>
      <c r="D4" s="5" t="str">
        <f>IF(C4="","",VLOOKUP($C4,'Entries 4'!A:D,2,0))</f>
        <v>Michael Garr</v>
      </c>
      <c r="E4" s="5" t="str">
        <f>IF(C4="","",VLOOKUP($C4,'Entries 4'!A:D,3,0))</f>
        <v>Surrey</v>
      </c>
      <c r="F4" s="26" t="str">
        <f>IF(C4="","",VLOOKUP($C4,'Entries 4'!A:D,4,0))</f>
        <v>JB</v>
      </c>
      <c r="G4" s="27">
        <v>14.19</v>
      </c>
      <c r="H4" s="66"/>
      <c r="I4" s="8" t="s">
        <v>20</v>
      </c>
      <c r="J4" s="13">
        <f t="array" ref="J4">SMALL(IF($E$2:$E$151="Surrey",$B$2:$B$151),1)</f>
        <v>2</v>
      </c>
      <c r="K4" s="13">
        <f t="array" ref="K4">SMALL(IF($E$2:$E$151="Surrey",$B$2:$B$151),2)</f>
        <v>3</v>
      </c>
      <c r="L4" s="13">
        <f t="array" ref="L4">SMALL(IF($E$2:$E$151="Surrey",$B$2:$B$151),3)</f>
        <v>5</v>
      </c>
      <c r="M4" s="13">
        <f t="array" ref="M4">SMALL(IF($E$2:$E$151="Surrey",$B$2:$B$151),4)</f>
        <v>6</v>
      </c>
      <c r="N4" s="13">
        <f t="array" ref="N4">SMALL(IF($E$2:$E$151="Surrey",$B$2:$B$151),5)</f>
        <v>13</v>
      </c>
      <c r="O4" s="17">
        <f t="array" ref="O4">SMALL(IF($E$2:$E$151="Surrey",$B$2:$B$151),6)</f>
        <v>14</v>
      </c>
      <c r="P4" s="18">
        <f t="shared" ref="P4:P10" si="1">SUM(J4:O4)</f>
        <v>43</v>
      </c>
      <c r="Q4" s="69"/>
      <c r="R4" s="70">
        <v>1</v>
      </c>
    </row>
    <row r="5" spans="1:18">
      <c r="B5" s="1">
        <f t="shared" si="0"/>
        <v>4</v>
      </c>
      <c r="C5" s="25">
        <v>66</v>
      </c>
      <c r="D5" s="5" t="str">
        <f>IF(C5="","",VLOOKUP($C5,'Entries 4'!A:D,2,0))</f>
        <v>Gianni Loska</v>
      </c>
      <c r="E5" s="5" t="str">
        <f>IF(C5="","",VLOOKUP($C5,'Entries 4'!A:D,3,0))</f>
        <v>Staffs</v>
      </c>
      <c r="F5" s="26" t="str">
        <f>IF(C5="","",VLOOKUP($C5,'Entries 4'!A:D,4,0))</f>
        <v>JB</v>
      </c>
      <c r="G5" s="27">
        <v>14.21</v>
      </c>
      <c r="H5" s="66"/>
      <c r="I5" s="28" t="s">
        <v>14</v>
      </c>
      <c r="J5" s="13">
        <f t="array" ref="J5">SMALL(IF($E$2:$E$151="West Mids",$B$2:$B$151),1)</f>
        <v>7</v>
      </c>
      <c r="K5" s="13">
        <f t="array" ref="K5">SMALL(IF($E$2:$E$151="West Mids",$B$2:$B$151),2)</f>
        <v>8</v>
      </c>
      <c r="L5" s="13">
        <f t="array" ref="L5">SMALL(IF($E$2:$E$151="West Mids",$B$2:$B$151),3)</f>
        <v>11</v>
      </c>
      <c r="M5" s="13">
        <f t="array" ref="M5">SMALL(IF($E$2:$E$151="West Mids",$B$2:$B$151),4)</f>
        <v>12</v>
      </c>
      <c r="N5" s="13">
        <f t="array" ref="N5">SMALL(IF($E$2:$E$151="West Mids",$B$2:$B$151),5)</f>
        <v>28</v>
      </c>
      <c r="O5" s="17">
        <f t="array" ref="O5">SMALL(IF($E$2:$E$151="West Mids",$B$2:$B$151),6)</f>
        <v>31</v>
      </c>
      <c r="P5" s="18">
        <f t="shared" si="1"/>
        <v>97</v>
      </c>
      <c r="Q5" s="69"/>
      <c r="R5" s="70">
        <v>2</v>
      </c>
    </row>
    <row r="6" spans="1:18">
      <c r="B6" s="1">
        <f t="shared" si="0"/>
        <v>5</v>
      </c>
      <c r="C6" s="25">
        <v>91</v>
      </c>
      <c r="D6" s="5" t="str">
        <f>IF(C6="","",VLOOKUP($C6,'Entries 4'!A:D,2,0))</f>
        <v>Oliver Emment</v>
      </c>
      <c r="E6" s="5" t="str">
        <f>IF(C6="","",VLOOKUP($C6,'Entries 4'!A:D,3,0))</f>
        <v>Surrey</v>
      </c>
      <c r="F6" s="26" t="str">
        <f>IF(C6="","",VLOOKUP($C6,'Entries 4'!A:D,4,0))</f>
        <v>JB</v>
      </c>
      <c r="G6" s="27">
        <v>14.27</v>
      </c>
      <c r="H6" s="66"/>
      <c r="I6" s="8" t="s">
        <v>18</v>
      </c>
      <c r="J6" s="13">
        <f t="array" ref="J6">SMALL(IF($E$2:$E$151="Cheshire",$B$2:$B$151),1)</f>
        <v>9</v>
      </c>
      <c r="K6" s="13">
        <f t="array" ref="K6">SMALL(IF($E$2:$E$151="Cheshire",$B$2:$B$151),2)</f>
        <v>16</v>
      </c>
      <c r="L6" s="13">
        <f t="array" ref="L6">SMALL(IF($E$2:$E$151="Cheshire",$B$2:$B$151),3)</f>
        <v>17</v>
      </c>
      <c r="M6" s="13">
        <f t="array" ref="M6">SMALL(IF($E$2:$E$151="Cheshire",$B$2:$B$151),4)</f>
        <v>18</v>
      </c>
      <c r="N6" s="13">
        <f t="array" ref="N6">SMALL(IF($E$2:$E$151="Cheshire",$B$2:$B$151),5)</f>
        <v>19</v>
      </c>
      <c r="O6" s="17">
        <f t="array" ref="O6">SMALL(IF($E$2:$E$151="Cheshire",$B$2:$B$151),6)</f>
        <v>21</v>
      </c>
      <c r="P6" s="18">
        <f t="shared" si="1"/>
        <v>100</v>
      </c>
      <c r="Q6" s="69"/>
      <c r="R6" s="70">
        <v>3</v>
      </c>
    </row>
    <row r="7" spans="1:18">
      <c r="B7" s="1">
        <f t="shared" si="0"/>
        <v>6</v>
      </c>
      <c r="C7" s="25">
        <v>80</v>
      </c>
      <c r="D7" s="5" t="str">
        <f>IF(C7="","",VLOOKUP($C7,'Entries 4'!A:D,2,0))</f>
        <v>Rudi Morrell</v>
      </c>
      <c r="E7" s="5" t="str">
        <f>IF(C7="","",VLOOKUP($C7,'Entries 4'!A:D,3,0))</f>
        <v>Surrey</v>
      </c>
      <c r="F7" s="26" t="str">
        <f>IF(C7="","",VLOOKUP($C7,'Entries 4'!A:D,4,0))</f>
        <v>JB</v>
      </c>
      <c r="G7" s="27">
        <v>14.27</v>
      </c>
      <c r="H7" s="66"/>
      <c r="I7" s="8" t="s">
        <v>21</v>
      </c>
      <c r="J7" s="13">
        <f t="array" ref="J7">SMALL(IF($E$2:$E$151="Warwickshire",$B$2:$B$151),1)</f>
        <v>1</v>
      </c>
      <c r="K7" s="13">
        <f t="array" ref="K7">SMALL(IF($E$2:$E$151="Warwickshire",$B$2:$B$151),2)</f>
        <v>20</v>
      </c>
      <c r="L7" s="13">
        <f t="array" ref="L7">SMALL(IF($E$2:$E$151="Warwickshire",$B$2:$B$151),3)</f>
        <v>26</v>
      </c>
      <c r="M7" s="13">
        <f t="array" ref="M7">SMALL(IF($E$2:$E$151="Warwickshire",$B$2:$B$151),4)</f>
        <v>29</v>
      </c>
      <c r="N7" s="13">
        <f t="array" ref="N7">SMALL(IF($E$2:$E$151="Warwickshire",$B$2:$B$151),5)</f>
        <v>39</v>
      </c>
      <c r="O7" s="17">
        <f t="array" ref="O7">SMALL(IF($E$2:$E$151="Warwickshire",$B$2:$B$151),6)</f>
        <v>50</v>
      </c>
      <c r="P7" s="18">
        <f t="shared" si="1"/>
        <v>165</v>
      </c>
      <c r="Q7" s="69"/>
      <c r="R7" s="70">
        <v>4</v>
      </c>
    </row>
    <row r="8" spans="1:18">
      <c r="B8" s="1">
        <f t="shared" si="0"/>
        <v>7</v>
      </c>
      <c r="C8" s="25">
        <v>121</v>
      </c>
      <c r="D8" s="5" t="str">
        <f>IF(C8="","",VLOOKUP($C8,'Entries 4'!A:D,2,0))</f>
        <v>Alex Veloso</v>
      </c>
      <c r="E8" s="5" t="str">
        <f>IF(C8="","",VLOOKUP($C8,'Entries 4'!A:D,3,0))</f>
        <v>West Mids</v>
      </c>
      <c r="F8" s="26" t="str">
        <f>IF(C8="","",VLOOKUP($C8,'Entries 4'!A:D,4,0))</f>
        <v>JB</v>
      </c>
      <c r="G8" s="27">
        <v>14.37</v>
      </c>
      <c r="H8" s="66"/>
      <c r="I8" s="8" t="s">
        <v>19</v>
      </c>
      <c r="J8" s="13">
        <f t="array" ref="J8">SMALL(IF($E$2:$E$151="Shropshire",$B$2:$B$151),1)</f>
        <v>10</v>
      </c>
      <c r="K8" s="13">
        <f t="array" ref="K8">SMALL(IF($E$2:$E$151="Shropshire",$B$2:$B$151),2)</f>
        <v>15</v>
      </c>
      <c r="L8" s="13">
        <f t="array" ref="L8">SMALL(IF($E$2:$E$151="Shropshire",$B$2:$B$151),3)</f>
        <v>22</v>
      </c>
      <c r="M8" s="13">
        <f t="array" ref="M8">SMALL(IF($E$2:$E$151="Shropshire",$B$2:$B$151),4)</f>
        <v>36</v>
      </c>
      <c r="N8" s="13">
        <f t="array" ref="N8">SMALL(IF($E$2:$E$151="Shropshire",$B$2:$B$151),5)</f>
        <v>37</v>
      </c>
      <c r="O8" s="17">
        <f t="array" ref="O8">SMALL(IF($E$2:$E$151="Shropshire",$B$2:$B$151),6)</f>
        <v>61</v>
      </c>
      <c r="P8" s="18">
        <f t="shared" si="1"/>
        <v>181</v>
      </c>
      <c r="Q8" s="69"/>
      <c r="R8" s="70">
        <v>5</v>
      </c>
    </row>
    <row r="9" spans="1:18">
      <c r="B9" s="1">
        <f t="shared" si="0"/>
        <v>8</v>
      </c>
      <c r="C9" s="25">
        <v>123</v>
      </c>
      <c r="D9" s="5" t="str">
        <f>IF(C9="","",VLOOKUP($C9,'Entries 4'!A:D,2,0))</f>
        <v>Daniel Steventon-Box</v>
      </c>
      <c r="E9" s="5" t="str">
        <f>IF(C9="","",VLOOKUP($C9,'Entries 4'!A:D,3,0))</f>
        <v>West Mids</v>
      </c>
      <c r="F9" s="26" t="str">
        <f>IF(C9="","",VLOOKUP($C9,'Entries 4'!A:D,4,0))</f>
        <v>JB</v>
      </c>
      <c r="G9" s="27">
        <v>14.39</v>
      </c>
      <c r="H9" s="66"/>
      <c r="I9" s="8" t="s">
        <v>13</v>
      </c>
      <c r="J9" s="13">
        <f t="array" ref="J9">SMALL(IF($E$2:$E$151="Staffs",$B$2:$B$151),1)</f>
        <v>4</v>
      </c>
      <c r="K9" s="13">
        <f t="array" ref="K9">SMALL(IF($E$2:$E$151="Staffs",$B$2:$B$151),2)</f>
        <v>34</v>
      </c>
      <c r="L9" s="13">
        <f t="array" ref="L9">SMALL(IF($E$2:$E$151="Staffs",$B$2:$B$151),3)</f>
        <v>38</v>
      </c>
      <c r="M9" s="13">
        <f t="array" ref="M9">SMALL(IF($E$2:$E$151="Staffs",$B$2:$B$151),4)</f>
        <v>42</v>
      </c>
      <c r="N9" s="13">
        <f t="array" ref="N9">SMALL(IF($E$2:$E$151="Staffs",$B$2:$B$151),5)</f>
        <v>53</v>
      </c>
      <c r="O9" s="17">
        <f t="array" ref="O9">SMALL(IF($E$2:$E$151="Staffs",$B$2:$B$151),6)</f>
        <v>56</v>
      </c>
      <c r="P9" s="18">
        <f t="shared" si="1"/>
        <v>227</v>
      </c>
      <c r="Q9" s="69"/>
      <c r="R9" s="70">
        <v>6</v>
      </c>
    </row>
    <row r="10" spans="1:18" ht="15.75" thickBot="1">
      <c r="B10" s="1">
        <f t="shared" si="0"/>
        <v>9</v>
      </c>
      <c r="C10" s="25">
        <v>203</v>
      </c>
      <c r="D10" s="5" t="str">
        <f>IF(C10="","",VLOOKUP($C10,'Entries 4'!A:D,2,0))</f>
        <v>Liam Prestwich</v>
      </c>
      <c r="E10" s="5" t="str">
        <f>IF(C10="","",VLOOKUP($C10,'Entries 4'!A:D,3,0))</f>
        <v>Cheshire</v>
      </c>
      <c r="F10" s="26" t="str">
        <f>IF(C10="","",VLOOKUP($C10,'Entries 4'!A:D,4,0))</f>
        <v>JB</v>
      </c>
      <c r="G10" s="27">
        <v>14.45</v>
      </c>
      <c r="H10" s="66"/>
      <c r="I10" s="92" t="s">
        <v>28</v>
      </c>
      <c r="J10" s="13">
        <f t="array" ref="J10">SMALL(IF($E$2:$E$151="Cumbria",$B$2:$B$151),1)</f>
        <v>49</v>
      </c>
      <c r="K10" s="13" t="e">
        <f t="array" ref="K10">SMALL(IF($E$2:$E$151="Cumbria",$B$2:$B$151),2)</f>
        <v>#NUM!</v>
      </c>
      <c r="L10" s="13" t="e">
        <f t="array" ref="L10">SMALL(IF($E$2:$E$151="Cumbria",$B$2:$B$151),3)</f>
        <v>#NUM!</v>
      </c>
      <c r="M10" s="13" t="e">
        <f t="array" ref="M10">SMALL(IF($E$2:$E$151="Cumbria",$B$2:$B$151),4)</f>
        <v>#NUM!</v>
      </c>
      <c r="N10" s="13" t="e">
        <f t="array" ref="N10">SMALL(IF($E$2:$E$151="Cumbria",$B$2:$B$151),5)</f>
        <v>#NUM!</v>
      </c>
      <c r="O10" s="17" t="e">
        <f t="array" ref="O10">SMALL(IF($E$2:$E$151="Cumbria",$B$2:$B$151),6)</f>
        <v>#NUM!</v>
      </c>
      <c r="P10" s="19" t="e">
        <f t="shared" si="1"/>
        <v>#NUM!</v>
      </c>
      <c r="Q10" s="69"/>
      <c r="R10" s="70" t="s">
        <v>562</v>
      </c>
    </row>
    <row r="11" spans="1:18">
      <c r="B11" s="1">
        <f t="shared" si="0"/>
        <v>10</v>
      </c>
      <c r="C11" s="25">
        <v>45</v>
      </c>
      <c r="D11" s="5" t="str">
        <f>IF(C11="","",VLOOKUP($C11,'Entries 4'!A:D,2,0))</f>
        <v>Reuben Crombie</v>
      </c>
      <c r="E11" s="5" t="str">
        <f>IF(C11="","",VLOOKUP($C11,'Entries 4'!A:D,3,0))</f>
        <v>Shropshire</v>
      </c>
      <c r="F11" s="26" t="str">
        <f>IF(C11="","",VLOOKUP($C11,'Entries 4'!A:D,4,0))</f>
        <v>JB</v>
      </c>
      <c r="G11" s="27">
        <v>14.45</v>
      </c>
      <c r="H11" s="68"/>
      <c r="I11" s="11"/>
      <c r="J11" s="14"/>
      <c r="K11" s="11"/>
    </row>
    <row r="12" spans="1:18">
      <c r="B12" s="1">
        <f t="shared" si="0"/>
        <v>11</v>
      </c>
      <c r="C12" s="25">
        <v>120</v>
      </c>
      <c r="D12" s="5" t="str">
        <f>IF(C12="","",VLOOKUP($C12,'Entries 4'!A:D,2,0))</f>
        <v>Sam Mannings</v>
      </c>
      <c r="E12" s="5" t="str">
        <f>IF(C12="","",VLOOKUP($C12,'Entries 4'!A:D,3,0))</f>
        <v>West Mids</v>
      </c>
      <c r="F12" s="26" t="str">
        <f>IF(C12="","",VLOOKUP($C12,'Entries 4'!A:D,4,0))</f>
        <v>JB</v>
      </c>
      <c r="G12" s="27">
        <v>14.47</v>
      </c>
      <c r="H12" s="68"/>
      <c r="I12" s="11"/>
      <c r="J12" s="14"/>
      <c r="K12" s="11"/>
    </row>
    <row r="13" spans="1:18">
      <c r="B13" s="1">
        <f t="shared" si="0"/>
        <v>12</v>
      </c>
      <c r="C13" s="25">
        <v>122</v>
      </c>
      <c r="D13" s="5" t="str">
        <f>IF(C13="","",VLOOKUP($C13,'Entries 4'!A:D,2,0))</f>
        <v>Owen Jinks</v>
      </c>
      <c r="E13" s="5" t="str">
        <f>IF(C13="","",VLOOKUP($C13,'Entries 4'!A:D,3,0))</f>
        <v>West Mids</v>
      </c>
      <c r="F13" s="26" t="str">
        <f>IF(C13="","",VLOOKUP($C13,'Entries 4'!A:D,4,0))</f>
        <v>JB</v>
      </c>
      <c r="G13" s="27">
        <v>14.5</v>
      </c>
      <c r="H13" s="68"/>
      <c r="I13" s="11"/>
      <c r="J13" s="14"/>
    </row>
    <row r="14" spans="1:18">
      <c r="B14" s="1">
        <f t="shared" si="0"/>
        <v>13</v>
      </c>
      <c r="C14" s="25">
        <v>87</v>
      </c>
      <c r="D14" s="5" t="str">
        <f>IF(C14="","",VLOOKUP($C14,'Entries 4'!A:D,2,0))</f>
        <v>James Winship</v>
      </c>
      <c r="E14" s="5" t="str">
        <f>IF(C14="","",VLOOKUP($C14,'Entries 4'!A:D,3,0))</f>
        <v>Surrey</v>
      </c>
      <c r="F14" s="26" t="str">
        <f>IF(C14="","",VLOOKUP($C14,'Entries 4'!A:D,4,0))</f>
        <v>JB</v>
      </c>
      <c r="G14" s="27">
        <v>14.52</v>
      </c>
    </row>
    <row r="15" spans="1:18">
      <c r="B15" s="1">
        <f t="shared" si="0"/>
        <v>14</v>
      </c>
      <c r="C15" s="25">
        <v>82</v>
      </c>
      <c r="D15" s="5" t="str">
        <f>IF(C15="","",VLOOKUP($C15,'Entries 4'!A:D,2,0))</f>
        <v>Edward Enser</v>
      </c>
      <c r="E15" s="5" t="str">
        <f>IF(C15="","",VLOOKUP($C15,'Entries 4'!A:D,3,0))</f>
        <v>Surrey</v>
      </c>
      <c r="F15" s="26" t="str">
        <f>IF(C15="","",VLOOKUP($C15,'Entries 4'!A:D,4,0))</f>
        <v>JB</v>
      </c>
      <c r="G15" s="27">
        <v>14.56</v>
      </c>
    </row>
    <row r="16" spans="1:18">
      <c r="B16" s="1">
        <f t="shared" si="0"/>
        <v>15</v>
      </c>
      <c r="C16" s="25">
        <v>46</v>
      </c>
      <c r="D16" s="5" t="str">
        <f>IF(C16="","",VLOOKUP($C16,'Entries 4'!A:D,2,0))</f>
        <v>Conal Smith</v>
      </c>
      <c r="E16" s="5" t="str">
        <f>IF(C16="","",VLOOKUP($C16,'Entries 4'!A:D,3,0))</f>
        <v>Shropshire</v>
      </c>
      <c r="F16" s="26" t="str">
        <f>IF(C16="","",VLOOKUP($C16,'Entries 4'!A:D,4,0))</f>
        <v>JB</v>
      </c>
      <c r="G16" s="27">
        <v>14.57</v>
      </c>
    </row>
    <row r="17" spans="2:7">
      <c r="B17" s="1">
        <f t="shared" si="0"/>
        <v>16</v>
      </c>
      <c r="C17" s="25">
        <v>5</v>
      </c>
      <c r="D17" s="5" t="str">
        <f>IF(C17="","",VLOOKUP($C17,'Entries 4'!A:D,2,0))</f>
        <v>Lewis Edwards</v>
      </c>
      <c r="E17" s="5" t="str">
        <f>IF(C17="","",VLOOKUP($C17,'Entries 4'!A:D,3,0))</f>
        <v>Cheshire</v>
      </c>
      <c r="F17" s="26" t="str">
        <f>IF(C17="","",VLOOKUP($C17,'Entries 4'!A:D,4,0))</f>
        <v>JB</v>
      </c>
      <c r="G17" s="27">
        <v>15</v>
      </c>
    </row>
    <row r="18" spans="2:7">
      <c r="B18" s="1">
        <f t="shared" si="0"/>
        <v>17</v>
      </c>
      <c r="C18" s="25">
        <v>16</v>
      </c>
      <c r="D18" s="5" t="str">
        <f>IF(C18="","",VLOOKUP($C18,'Entries 4'!A:D,2,0))</f>
        <v>Jake Wilson</v>
      </c>
      <c r="E18" s="5" t="str">
        <f>IF(C18="","",VLOOKUP($C18,'Entries 4'!A:D,3,0))</f>
        <v>Cheshire</v>
      </c>
      <c r="F18" s="26" t="str">
        <f>IF(C18="","",VLOOKUP($C18,'Entries 4'!A:D,4,0))</f>
        <v>JB</v>
      </c>
      <c r="G18" s="27">
        <v>15.02</v>
      </c>
    </row>
    <row r="19" spans="2:7">
      <c r="B19" s="1">
        <f t="shared" si="0"/>
        <v>18</v>
      </c>
      <c r="C19" s="25">
        <v>18</v>
      </c>
      <c r="D19" s="5" t="str">
        <f>IF(C19="","",VLOOKUP($C19,'Entries 4'!A:D,2,0))</f>
        <v>Ben Hamilton Ryan</v>
      </c>
      <c r="E19" s="5" t="str">
        <f>IF(C19="","",VLOOKUP($C19,'Entries 4'!A:D,3,0))</f>
        <v>Cheshire</v>
      </c>
      <c r="F19" s="26" t="str">
        <f>IF(C19="","",VLOOKUP($C19,'Entries 4'!A:D,4,0))</f>
        <v>JB</v>
      </c>
      <c r="G19" s="27">
        <v>15.09</v>
      </c>
    </row>
    <row r="20" spans="2:7">
      <c r="B20" s="1">
        <f t="shared" si="0"/>
        <v>19</v>
      </c>
      <c r="C20" s="25">
        <v>6</v>
      </c>
      <c r="D20" s="5" t="str">
        <f>IF(C20="","",VLOOKUP($C20,'Entries 4'!A:D,2,0))</f>
        <v>Thomas Roberts</v>
      </c>
      <c r="E20" s="5" t="str">
        <f>IF(C20="","",VLOOKUP($C20,'Entries 4'!A:D,3,0))</f>
        <v>Cheshire</v>
      </c>
      <c r="F20" s="26" t="str">
        <f>IF(C20="","",VLOOKUP($C20,'Entries 4'!A:D,4,0))</f>
        <v>JB</v>
      </c>
      <c r="G20" s="27">
        <v>15.11</v>
      </c>
    </row>
    <row r="21" spans="2:7">
      <c r="B21" s="1">
        <f t="shared" si="0"/>
        <v>20</v>
      </c>
      <c r="C21" s="25">
        <v>101</v>
      </c>
      <c r="D21" s="5" t="str">
        <f>IF(C21="","",VLOOKUP($C21,'Entries 4'!A:D,2,0))</f>
        <v>Joshua Mitchell</v>
      </c>
      <c r="E21" s="5" t="str">
        <f>IF(C21="","",VLOOKUP($C21,'Entries 4'!A:D,3,0))</f>
        <v>Warwickshire</v>
      </c>
      <c r="F21" s="26" t="str">
        <f>IF(C21="","",VLOOKUP($C21,'Entries 4'!A:D,4,0))</f>
        <v>JB</v>
      </c>
      <c r="G21" s="27">
        <v>15.17</v>
      </c>
    </row>
    <row r="22" spans="2:7">
      <c r="B22" s="1">
        <f t="shared" si="0"/>
        <v>21</v>
      </c>
      <c r="C22" s="25">
        <v>3</v>
      </c>
      <c r="D22" s="5" t="str">
        <f>IF(C22="","",VLOOKUP($C22,'Entries 4'!A:D,2,0))</f>
        <v>Alex Bennett</v>
      </c>
      <c r="E22" s="5" t="str">
        <f>IF(C22="","",VLOOKUP($C22,'Entries 4'!A:D,3,0))</f>
        <v>Cheshire</v>
      </c>
      <c r="F22" s="26" t="str">
        <f>IF(C22="","",VLOOKUP($C22,'Entries 4'!A:D,4,0))</f>
        <v>JB</v>
      </c>
      <c r="G22" s="27">
        <v>15.18</v>
      </c>
    </row>
    <row r="23" spans="2:7">
      <c r="B23" s="1">
        <f t="shared" si="0"/>
        <v>22</v>
      </c>
      <c r="C23" s="25">
        <v>47</v>
      </c>
      <c r="D23" s="5" t="str">
        <f>IF(C23="","",VLOOKUP($C23,'Entries 4'!A:D,2,0))</f>
        <v>Luke Richards</v>
      </c>
      <c r="E23" s="5" t="str">
        <f>IF(C23="","",VLOOKUP($C23,'Entries 4'!A:D,3,0))</f>
        <v>Shropshire</v>
      </c>
      <c r="F23" s="26" t="str">
        <f>IF(C23="","",VLOOKUP($C23,'Entries 4'!A:D,4,0))</f>
        <v>JB</v>
      </c>
      <c r="G23" s="27">
        <v>15.19</v>
      </c>
    </row>
    <row r="24" spans="2:7">
      <c r="B24" s="1">
        <f t="shared" si="0"/>
        <v>23</v>
      </c>
      <c r="C24" s="25">
        <v>90</v>
      </c>
      <c r="D24" s="5" t="str">
        <f>IF(C24="","",VLOOKUP($C24,'Entries 4'!A:D,2,0))</f>
        <v>Dillon Quirici</v>
      </c>
      <c r="E24" s="5" t="str">
        <f>IF(C24="","",VLOOKUP($C24,'Entries 4'!A:D,3,0))</f>
        <v>Surrey</v>
      </c>
      <c r="F24" s="26" t="str">
        <f>IF(C24="","",VLOOKUP($C24,'Entries 4'!A:D,4,0))</f>
        <v>JB</v>
      </c>
      <c r="G24" s="27">
        <v>15.19</v>
      </c>
    </row>
    <row r="25" spans="2:7">
      <c r="B25" s="1">
        <f t="shared" si="0"/>
        <v>24</v>
      </c>
      <c r="C25" s="25">
        <v>19</v>
      </c>
      <c r="D25" s="5" t="str">
        <f>IF(C25="","",VLOOKUP($C25,'Entries 4'!A:D,2,0))</f>
        <v>Jamie Richardson</v>
      </c>
      <c r="E25" s="5" t="str">
        <f>IF(C25="","",VLOOKUP($C25,'Entries 4'!A:D,3,0))</f>
        <v>Cheshire</v>
      </c>
      <c r="F25" s="26" t="str">
        <f>IF(C25="","",VLOOKUP($C25,'Entries 4'!A:D,4,0))</f>
        <v>JB</v>
      </c>
      <c r="G25" s="27">
        <v>15.21</v>
      </c>
    </row>
    <row r="26" spans="2:7">
      <c r="B26" s="1">
        <f t="shared" si="0"/>
        <v>25</v>
      </c>
      <c r="C26" s="25">
        <v>210</v>
      </c>
      <c r="D26" s="5" t="str">
        <f>IF(C26="","",VLOOKUP($C26,'Entries 4'!A:D,2,0))</f>
        <v>Ben Dunn</v>
      </c>
      <c r="E26" s="5" t="str">
        <f>IF(C26="","",VLOOKUP($C26,'Entries 4'!A:D,3,0))</f>
        <v>Cheshire</v>
      </c>
      <c r="F26" s="26" t="str">
        <f>IF(C26="","",VLOOKUP($C26,'Entries 4'!A:D,4,0))</f>
        <v>JB</v>
      </c>
      <c r="G26" s="27">
        <v>15.24</v>
      </c>
    </row>
    <row r="27" spans="2:7">
      <c r="B27" s="1">
        <f t="shared" si="0"/>
        <v>26</v>
      </c>
      <c r="C27" s="25">
        <v>103</v>
      </c>
      <c r="D27" s="5" t="str">
        <f>IF(C27="","",VLOOKUP($C27,'Entries 4'!A:D,2,0))</f>
        <v>James Stretton</v>
      </c>
      <c r="E27" s="5" t="str">
        <f>IF(C27="","",VLOOKUP($C27,'Entries 4'!A:D,3,0))</f>
        <v>Warwickshire</v>
      </c>
      <c r="F27" s="26" t="str">
        <f>IF(C27="","",VLOOKUP($C27,'Entries 4'!A:D,4,0))</f>
        <v>JB</v>
      </c>
      <c r="G27" s="27">
        <v>15.25</v>
      </c>
    </row>
    <row r="28" spans="2:7">
      <c r="B28" s="1">
        <f t="shared" si="0"/>
        <v>27</v>
      </c>
      <c r="C28" s="25">
        <v>17</v>
      </c>
      <c r="D28" s="5" t="str">
        <f>IF(C28="","",VLOOKUP($C28,'Entries 4'!A:D,2,0))</f>
        <v>Oliver Atkinson</v>
      </c>
      <c r="E28" s="5" t="str">
        <f>IF(C28="","",VLOOKUP($C28,'Entries 4'!A:D,3,0))</f>
        <v>Cheshire</v>
      </c>
      <c r="F28" s="26" t="str">
        <f>IF(C28="","",VLOOKUP($C28,'Entries 4'!A:D,4,0))</f>
        <v>JB</v>
      </c>
      <c r="G28" s="27">
        <v>15.26</v>
      </c>
    </row>
    <row r="29" spans="2:7">
      <c r="B29" s="1">
        <f t="shared" si="0"/>
        <v>28</v>
      </c>
      <c r="C29" s="25">
        <v>129</v>
      </c>
      <c r="D29" s="5" t="str">
        <f>IF(C29="","",VLOOKUP($C29,'Entries 4'!A:D,2,0))</f>
        <v>Ben Frost</v>
      </c>
      <c r="E29" s="5" t="str">
        <f>IF(C29="","",VLOOKUP($C29,'Entries 4'!A:D,3,0))</f>
        <v>West Mids</v>
      </c>
      <c r="F29" s="26" t="str">
        <f>IF(C29="","",VLOOKUP($C29,'Entries 4'!A:D,4,0))</f>
        <v>JB</v>
      </c>
      <c r="G29" s="27">
        <v>15.33</v>
      </c>
    </row>
    <row r="30" spans="2:7">
      <c r="B30" s="1">
        <f t="shared" si="0"/>
        <v>29</v>
      </c>
      <c r="C30" s="25">
        <v>106</v>
      </c>
      <c r="D30" s="5" t="str">
        <f>IF(C30="","",VLOOKUP($C30,'Entries 4'!A:D,2,0))</f>
        <v>Adam farrow</v>
      </c>
      <c r="E30" s="5" t="str">
        <f>IF(C30="","",VLOOKUP($C30,'Entries 4'!A:D,3,0))</f>
        <v>Warwickshire</v>
      </c>
      <c r="F30" s="26" t="str">
        <f>IF(C30="","",VLOOKUP($C30,'Entries 4'!A:D,4,0))</f>
        <v>JB</v>
      </c>
      <c r="G30" s="27">
        <v>15.34</v>
      </c>
    </row>
    <row r="31" spans="2:7">
      <c r="B31" s="1">
        <f t="shared" si="0"/>
        <v>30</v>
      </c>
    </row>
    <row r="32" spans="2:7">
      <c r="B32" s="1">
        <f t="shared" si="0"/>
        <v>31</v>
      </c>
      <c r="C32" s="25">
        <v>125</v>
      </c>
      <c r="D32" s="5" t="str">
        <f>IF(C32="","",VLOOKUP($C32,'Entries 4'!A:D,2,0))</f>
        <v>George Hope</v>
      </c>
      <c r="E32" s="5" t="str">
        <f>IF(C32="","",VLOOKUP($C32,'Entries 4'!A:D,3,0))</f>
        <v>West Mids</v>
      </c>
      <c r="F32" s="26" t="str">
        <f>IF(C32="","",VLOOKUP($C32,'Entries 4'!A:D,4,0))</f>
        <v>JB</v>
      </c>
      <c r="G32" s="27">
        <v>15.37</v>
      </c>
    </row>
    <row r="33" spans="2:7">
      <c r="B33" s="1">
        <f t="shared" si="0"/>
        <v>32</v>
      </c>
      <c r="C33" s="25">
        <v>128</v>
      </c>
      <c r="D33" s="5" t="str">
        <f>IF(C33="","",VLOOKUP($C33,'Entries 4'!A:D,2,0))</f>
        <v>Matthew Hart</v>
      </c>
      <c r="E33" s="5" t="str">
        <f>IF(C33="","",VLOOKUP($C33,'Entries 4'!A:D,3,0))</f>
        <v>West Mids</v>
      </c>
      <c r="F33" s="26" t="str">
        <f>IF(C33="","",VLOOKUP($C33,'Entries 4'!A:D,4,0))</f>
        <v>JB</v>
      </c>
      <c r="G33" s="27">
        <v>15.43</v>
      </c>
    </row>
    <row r="34" spans="2:7">
      <c r="B34" s="1">
        <f t="shared" si="0"/>
        <v>33</v>
      </c>
      <c r="C34" s="25">
        <v>127</v>
      </c>
      <c r="D34" s="5" t="str">
        <f>IF(C34="","",VLOOKUP($C34,'Entries 4'!A:D,2,0))</f>
        <v>Thomas Bentley</v>
      </c>
      <c r="E34" s="5" t="str">
        <f>IF(C34="","",VLOOKUP($C34,'Entries 4'!A:D,3,0))</f>
        <v>West Mids</v>
      </c>
      <c r="F34" s="26" t="str">
        <f>IF(C34="","",VLOOKUP($C34,'Entries 4'!A:D,4,0))</f>
        <v>JB</v>
      </c>
      <c r="G34" s="27">
        <v>15.45</v>
      </c>
    </row>
    <row r="35" spans="2:7">
      <c r="B35" s="1">
        <f t="shared" si="0"/>
        <v>34</v>
      </c>
      <c r="C35" s="25">
        <v>61</v>
      </c>
      <c r="D35" s="5" t="str">
        <f>IF(C35="","",VLOOKUP($C35,'Entries 4'!A:D,2,0))</f>
        <v>Ben Edwards</v>
      </c>
      <c r="E35" s="5" t="str">
        <f>IF(C35="","",VLOOKUP($C35,'Entries 4'!A:D,3,0))</f>
        <v>Staffs</v>
      </c>
      <c r="F35" s="26" t="str">
        <f>IF(C35="","",VLOOKUP($C35,'Entries 4'!A:D,4,0))</f>
        <v>JB</v>
      </c>
      <c r="G35" s="27">
        <v>15.47</v>
      </c>
    </row>
    <row r="36" spans="2:7">
      <c r="B36" s="1">
        <f t="shared" si="0"/>
        <v>35</v>
      </c>
      <c r="C36" s="25">
        <v>132</v>
      </c>
      <c r="D36" s="5" t="str">
        <f>IF(C36="","",VLOOKUP($C36,'Entries 4'!A:D,2,0))</f>
        <v>Connor Keane</v>
      </c>
      <c r="E36" s="5" t="str">
        <f>IF(C36="","",VLOOKUP($C36,'Entries 4'!A:D,3,0))</f>
        <v>West Mids</v>
      </c>
      <c r="F36" s="26" t="str">
        <f>IF(C36="","",VLOOKUP($C36,'Entries 4'!A:D,4,0))</f>
        <v>JB</v>
      </c>
      <c r="G36" s="27">
        <v>15.48</v>
      </c>
    </row>
    <row r="37" spans="2:7">
      <c r="B37" s="1">
        <f t="shared" si="0"/>
        <v>36</v>
      </c>
      <c r="C37" s="25">
        <v>48</v>
      </c>
      <c r="D37" s="5" t="str">
        <f>IF(C37="","",VLOOKUP($C37,'Entries 4'!A:D,2,0))</f>
        <v>Joe Drakeley</v>
      </c>
      <c r="E37" s="5" t="str">
        <f>IF(C37="","",VLOOKUP($C37,'Entries 4'!A:D,3,0))</f>
        <v>Shropshire</v>
      </c>
      <c r="F37" s="26" t="str">
        <f>IF(C37="","",VLOOKUP($C37,'Entries 4'!A:D,4,0))</f>
        <v>JB</v>
      </c>
      <c r="G37" s="27">
        <v>15.53</v>
      </c>
    </row>
    <row r="38" spans="2:7">
      <c r="B38" s="1">
        <f t="shared" si="0"/>
        <v>37</v>
      </c>
      <c r="C38" s="25">
        <v>43</v>
      </c>
      <c r="D38" s="5" t="str">
        <f>IF(C38="","",VLOOKUP($C38,'Entries 4'!A:D,2,0))</f>
        <v>Ollie Sharp</v>
      </c>
      <c r="E38" s="5" t="str">
        <f>IF(C38="","",VLOOKUP($C38,'Entries 4'!A:D,3,0))</f>
        <v>Shropshire</v>
      </c>
      <c r="F38" s="26" t="str">
        <f>IF(C38="","",VLOOKUP($C38,'Entries 4'!A:D,4,0))</f>
        <v>JB</v>
      </c>
      <c r="G38" s="27">
        <v>15.55</v>
      </c>
    </row>
    <row r="39" spans="2:7">
      <c r="B39" s="1">
        <f t="shared" si="0"/>
        <v>38</v>
      </c>
      <c r="C39" s="25">
        <v>72</v>
      </c>
      <c r="D39" s="5" t="str">
        <f>IF(C39="","",VLOOKUP($C39,'Entries 4'!A:D,2,0))</f>
        <v>Seb Rowe</v>
      </c>
      <c r="E39" s="5" t="str">
        <f>IF(C39="","",VLOOKUP($C39,'Entries 4'!A:D,3,0))</f>
        <v>Staffs</v>
      </c>
      <c r="F39" s="26" t="str">
        <f>IF(C39="","",VLOOKUP($C39,'Entries 4'!A:D,4,0))</f>
        <v>JB</v>
      </c>
      <c r="G39" s="27">
        <v>15.56</v>
      </c>
    </row>
    <row r="40" spans="2:7">
      <c r="B40" s="1">
        <f t="shared" si="0"/>
        <v>39</v>
      </c>
      <c r="C40" s="25">
        <v>102</v>
      </c>
      <c r="D40" s="5" t="str">
        <f>IF(C40="","",VLOOKUP($C40,'Entries 4'!A:D,2,0))</f>
        <v>Samuel Crouchley</v>
      </c>
      <c r="E40" s="5" t="str">
        <f>IF(C40="","",VLOOKUP($C40,'Entries 4'!A:D,3,0))</f>
        <v>Warwickshire</v>
      </c>
      <c r="F40" s="26" t="str">
        <f>IF(C40="","",VLOOKUP($C40,'Entries 4'!A:D,4,0))</f>
        <v>JB</v>
      </c>
      <c r="G40" s="27">
        <v>15.58</v>
      </c>
    </row>
    <row r="41" spans="2:7">
      <c r="B41" s="1">
        <f t="shared" si="0"/>
        <v>40</v>
      </c>
      <c r="C41" s="25">
        <v>13</v>
      </c>
      <c r="D41" s="5" t="str">
        <f>IF(C41="","",VLOOKUP($C41,'Entries 4'!A:D,2,0))</f>
        <v>Oliver Bradley</v>
      </c>
      <c r="E41" s="5" t="str">
        <f>IF(C41="","",VLOOKUP($C41,'Entries 4'!A:D,3,0))</f>
        <v>Cheshire</v>
      </c>
      <c r="F41" s="26" t="str">
        <f>IF(C41="","",VLOOKUP($C41,'Entries 4'!A:D,4,0))</f>
        <v>JB</v>
      </c>
      <c r="G41" s="27">
        <v>15.59</v>
      </c>
    </row>
    <row r="42" spans="2:7">
      <c r="B42" s="1">
        <f t="shared" si="0"/>
        <v>41</v>
      </c>
      <c r="C42" s="25">
        <v>11</v>
      </c>
      <c r="D42" s="5" t="str">
        <f>IF(C42="","",VLOOKUP($C42,'Entries 4'!A:D,2,0))</f>
        <v>Ewan McNab</v>
      </c>
      <c r="E42" s="5" t="str">
        <f>IF(C42="","",VLOOKUP($C42,'Entries 4'!A:D,3,0))</f>
        <v>Cheshire</v>
      </c>
      <c r="F42" s="26" t="str">
        <f>IF(C42="","",VLOOKUP($C42,'Entries 4'!A:D,4,0))</f>
        <v>JB</v>
      </c>
      <c r="G42" s="27">
        <v>16.04</v>
      </c>
    </row>
    <row r="43" spans="2:7">
      <c r="B43" s="1">
        <f t="shared" si="0"/>
        <v>42</v>
      </c>
      <c r="C43" s="25">
        <v>73</v>
      </c>
      <c r="D43" s="5" t="str">
        <f>IF(C43="","",VLOOKUP($C43,'Entries 4'!A:D,2,0))</f>
        <v>Tom Brownshill</v>
      </c>
      <c r="E43" s="5" t="str">
        <f>IF(C43="","",VLOOKUP($C43,'Entries 4'!A:D,3,0))</f>
        <v>Staffs</v>
      </c>
      <c r="F43" s="26" t="str">
        <f>IF(C43="","",VLOOKUP($C43,'Entries 4'!A:D,4,0))</f>
        <v>JB</v>
      </c>
      <c r="G43" s="27">
        <v>16.05</v>
      </c>
    </row>
    <row r="44" spans="2:7">
      <c r="B44" s="1">
        <f t="shared" si="0"/>
        <v>43</v>
      </c>
      <c r="C44" s="25">
        <v>8</v>
      </c>
      <c r="D44" s="5" t="str">
        <f>IF(C44="","",VLOOKUP($C44,'Entries 4'!A:D,2,0))</f>
        <v>James Knockton</v>
      </c>
      <c r="E44" s="5" t="str">
        <f>IF(C44="","",VLOOKUP($C44,'Entries 4'!A:D,3,0))</f>
        <v>Cheshire</v>
      </c>
      <c r="F44" s="26" t="str">
        <f>IF(C44="","",VLOOKUP($C44,'Entries 4'!A:D,4,0))</f>
        <v>JB</v>
      </c>
      <c r="G44" s="27">
        <v>16.05</v>
      </c>
    </row>
    <row r="45" spans="2:7">
      <c r="B45" s="1">
        <f t="shared" si="0"/>
        <v>44</v>
      </c>
      <c r="C45" s="25">
        <v>86</v>
      </c>
      <c r="D45" s="5" t="str">
        <f>IF(C45="","",VLOOKUP($C45,'Entries 4'!A:D,2,0))</f>
        <v>Brandan Morrell</v>
      </c>
      <c r="E45" s="5" t="str">
        <f>IF(C45="","",VLOOKUP($C45,'Entries 4'!A:D,3,0))</f>
        <v>Surrey</v>
      </c>
      <c r="F45" s="26" t="str">
        <f>IF(C45="","",VLOOKUP($C45,'Entries 4'!A:D,4,0))</f>
        <v>JB</v>
      </c>
      <c r="G45" s="27">
        <v>16.09</v>
      </c>
    </row>
    <row r="46" spans="2:7">
      <c r="B46" s="1">
        <f t="shared" si="0"/>
        <v>45</v>
      </c>
      <c r="C46" s="25">
        <v>12</v>
      </c>
      <c r="D46" s="5" t="str">
        <f>IF(C46="","",VLOOKUP($C46,'Entries 4'!A:D,2,0))</f>
        <v>Ted Bolton</v>
      </c>
      <c r="E46" s="5" t="str">
        <f>IF(C46="","",VLOOKUP($C46,'Entries 4'!A:D,3,0))</f>
        <v>Cheshire</v>
      </c>
      <c r="F46" s="26" t="str">
        <f>IF(C46="","",VLOOKUP($C46,'Entries 4'!A:D,4,0))</f>
        <v>JB</v>
      </c>
      <c r="G46" s="27">
        <v>16.14</v>
      </c>
    </row>
    <row r="47" spans="2:7">
      <c r="B47" s="1">
        <f t="shared" si="0"/>
        <v>46</v>
      </c>
      <c r="C47" s="25">
        <v>131</v>
      </c>
      <c r="D47" s="5" t="str">
        <f>IF(C47="","",VLOOKUP($C47,'Entries 4'!A:D,2,0))</f>
        <v>James Dunleavy</v>
      </c>
      <c r="E47" s="5" t="str">
        <f>IF(C47="","",VLOOKUP($C47,'Entries 4'!A:D,3,0))</f>
        <v>West Mids</v>
      </c>
      <c r="F47" s="26" t="str">
        <f>IF(C47="","",VLOOKUP($C47,'Entries 4'!A:D,4,0))</f>
        <v>JB</v>
      </c>
      <c r="G47" s="27">
        <v>16.170000000000002</v>
      </c>
    </row>
    <row r="48" spans="2:7">
      <c r="B48" s="1">
        <f t="shared" si="0"/>
        <v>47</v>
      </c>
      <c r="C48" s="25">
        <v>81</v>
      </c>
      <c r="D48" s="5" t="str">
        <f>IF(C48="","",VLOOKUP($C48,'Entries 4'!A:D,2,0))</f>
        <v>Theo Williams</v>
      </c>
      <c r="E48" s="5" t="str">
        <f>IF(C48="","",VLOOKUP($C48,'Entries 4'!A:D,3,0))</f>
        <v>Surrey</v>
      </c>
      <c r="F48" s="26" t="str">
        <f>IF(C48="","",VLOOKUP($C48,'Entries 4'!A:D,4,0))</f>
        <v>JB</v>
      </c>
      <c r="G48" s="27">
        <v>16.2</v>
      </c>
    </row>
    <row r="49" spans="2:7">
      <c r="B49" s="1">
        <f t="shared" si="0"/>
        <v>48</v>
      </c>
      <c r="C49" s="25">
        <v>2</v>
      </c>
      <c r="D49" s="5" t="str">
        <f>IF(C49="","",VLOOKUP($C49,'Entries 4'!A:D,2,0))</f>
        <v>Elliott Davies Hayes</v>
      </c>
      <c r="E49" s="5" t="str">
        <f>IF(C49="","",VLOOKUP($C49,'Entries 4'!A:D,3,0))</f>
        <v>Cheshire</v>
      </c>
      <c r="F49" s="26" t="str">
        <f>IF(C49="","",VLOOKUP($C49,'Entries 4'!A:D,4,0))</f>
        <v>JB</v>
      </c>
      <c r="G49" s="27">
        <v>16.23</v>
      </c>
    </row>
    <row r="50" spans="2:7">
      <c r="B50" s="1">
        <f t="shared" si="0"/>
        <v>49</v>
      </c>
      <c r="C50" s="25">
        <v>26</v>
      </c>
      <c r="D50" s="5" t="str">
        <f>IF(C50="","",VLOOKUP($C50,'Entries 4'!A:D,2,0))</f>
        <v>Freddie Hill</v>
      </c>
      <c r="E50" s="5" t="str">
        <f>IF(C50="","",VLOOKUP($C50,'Entries 4'!A:D,3,0))</f>
        <v>Cumbria</v>
      </c>
      <c r="F50" s="26" t="str">
        <f>IF(C50="","",VLOOKUP($C50,'Entries 4'!A:D,4,0))</f>
        <v>JB</v>
      </c>
      <c r="G50" s="27">
        <v>16.260000000000002</v>
      </c>
    </row>
    <row r="51" spans="2:7">
      <c r="B51" s="1">
        <f t="shared" si="0"/>
        <v>50</v>
      </c>
      <c r="C51" s="25">
        <v>112</v>
      </c>
      <c r="D51" s="5" t="str">
        <f>IF(C51="","",VLOOKUP($C51,'Entries 4'!A:D,2,0))</f>
        <v>Cameron Black</v>
      </c>
      <c r="E51" s="5" t="str">
        <f>IF(C51="","",VLOOKUP($C51,'Entries 4'!A:D,3,0))</f>
        <v>Warwickshire</v>
      </c>
      <c r="F51" s="26" t="str">
        <f>IF(C51="","",VLOOKUP($C51,'Entries 4'!A:D,4,0))</f>
        <v>JB</v>
      </c>
      <c r="G51" s="27">
        <v>16.29</v>
      </c>
    </row>
    <row r="52" spans="2:7">
      <c r="B52" s="1">
        <f t="shared" si="0"/>
        <v>51</v>
      </c>
      <c r="C52" s="25">
        <v>14</v>
      </c>
      <c r="D52" s="5" t="str">
        <f>IF(C52="","",VLOOKUP($C52,'Entries 4'!A:D,2,0))</f>
        <v>William Ashfield</v>
      </c>
      <c r="E52" s="5" t="str">
        <f>IF(C52="","",VLOOKUP($C52,'Entries 4'!A:D,3,0))</f>
        <v>Cheshire</v>
      </c>
      <c r="F52" s="26" t="str">
        <f>IF(C52="","",VLOOKUP($C52,'Entries 4'!A:D,4,0))</f>
        <v>JB</v>
      </c>
      <c r="G52" s="27">
        <v>16.329999999999998</v>
      </c>
    </row>
    <row r="53" spans="2:7">
      <c r="B53" s="1">
        <f t="shared" si="0"/>
        <v>52</v>
      </c>
      <c r="C53" s="25">
        <v>108</v>
      </c>
      <c r="D53" s="5" t="str">
        <f>IF(C53="","",VLOOKUP($C53,'Entries 4'!A:D,2,0))</f>
        <v>Isaac Searle</v>
      </c>
      <c r="E53" s="5" t="str">
        <f>IF(C53="","",VLOOKUP($C53,'Entries 4'!A:D,3,0))</f>
        <v>Warwickshire</v>
      </c>
      <c r="F53" s="26" t="str">
        <f>IF(C53="","",VLOOKUP($C53,'Entries 4'!A:D,4,0))</f>
        <v>JB</v>
      </c>
      <c r="G53" s="27">
        <v>16.350000000000001</v>
      </c>
    </row>
    <row r="54" spans="2:7">
      <c r="B54" s="1">
        <f t="shared" si="0"/>
        <v>53</v>
      </c>
      <c r="C54" s="25">
        <v>65</v>
      </c>
      <c r="D54" s="5" t="str">
        <f>IF(C54="","",VLOOKUP($C54,'Entries 4'!A:D,2,0))</f>
        <v>Fynn Churton</v>
      </c>
      <c r="E54" s="5" t="str">
        <f>IF(C54="","",VLOOKUP($C54,'Entries 4'!A:D,3,0))</f>
        <v>Staffs</v>
      </c>
      <c r="F54" s="26" t="str">
        <f>IF(C54="","",VLOOKUP($C54,'Entries 4'!A:D,4,0))</f>
        <v>JB</v>
      </c>
      <c r="G54" s="27">
        <v>16.36</v>
      </c>
    </row>
    <row r="55" spans="2:7">
      <c r="B55" s="1">
        <f t="shared" si="0"/>
        <v>54</v>
      </c>
      <c r="C55" s="25">
        <v>126</v>
      </c>
      <c r="D55" s="5" t="str">
        <f>IF(C55="","",VLOOKUP($C55,'Entries 4'!A:D,2,0))</f>
        <v>Joseph Masterson</v>
      </c>
      <c r="E55" s="5" t="str">
        <f>IF(C55="","",VLOOKUP($C55,'Entries 4'!A:D,3,0))</f>
        <v>West Mids</v>
      </c>
      <c r="F55" s="26" t="str">
        <f>IF(C55="","",VLOOKUP($C55,'Entries 4'!A:D,4,0))</f>
        <v>JB</v>
      </c>
      <c r="G55" s="27">
        <v>16.37</v>
      </c>
    </row>
    <row r="56" spans="2:7">
      <c r="B56" s="1">
        <f t="shared" si="0"/>
        <v>55</v>
      </c>
      <c r="C56" s="25">
        <v>110</v>
      </c>
      <c r="D56" s="5" t="str">
        <f>IF(C56="","",VLOOKUP($C56,'Entries 4'!A:D,2,0))</f>
        <v>Dominic Evans</v>
      </c>
      <c r="E56" s="5" t="str">
        <f>IF(C56="","",VLOOKUP($C56,'Entries 4'!A:D,3,0))</f>
        <v>Warwickshire</v>
      </c>
      <c r="F56" s="26" t="str">
        <f>IF(C56="","",VLOOKUP($C56,'Entries 4'!A:D,4,0))</f>
        <v>JB</v>
      </c>
      <c r="G56" s="27">
        <v>16.38</v>
      </c>
    </row>
    <row r="57" spans="2:7">
      <c r="B57" s="1">
        <f t="shared" si="0"/>
        <v>56</v>
      </c>
      <c r="C57" s="25">
        <v>60</v>
      </c>
      <c r="D57" s="5" t="str">
        <f>IF(C57="","",VLOOKUP($C57,'Entries 4'!A:D,2,0))</f>
        <v>Archie England</v>
      </c>
      <c r="E57" s="5" t="str">
        <f>IF(C57="","",VLOOKUP($C57,'Entries 4'!A:D,3,0))</f>
        <v>Staffs</v>
      </c>
      <c r="F57" s="26" t="str">
        <f>IF(C57="","",VLOOKUP($C57,'Entries 4'!A:D,4,0))</f>
        <v>JB</v>
      </c>
      <c r="G57" s="27">
        <v>16.41</v>
      </c>
    </row>
    <row r="58" spans="2:7">
      <c r="B58" s="1">
        <f t="shared" si="0"/>
        <v>57</v>
      </c>
      <c r="C58" s="25">
        <v>109</v>
      </c>
      <c r="D58" s="5" t="str">
        <f>IF(C58="","",VLOOKUP($C58,'Entries 4'!A:D,2,0))</f>
        <v>Tomas Russell</v>
      </c>
      <c r="E58" s="5" t="str">
        <f>IF(C58="","",VLOOKUP($C58,'Entries 4'!A:D,3,0))</f>
        <v>Warwickshire</v>
      </c>
      <c r="F58" s="26" t="str">
        <f>IF(C58="","",VLOOKUP($C58,'Entries 4'!A:D,4,0))</f>
        <v>JB</v>
      </c>
      <c r="G58" s="27">
        <v>16.46</v>
      </c>
    </row>
    <row r="59" spans="2:7">
      <c r="B59" s="1">
        <f t="shared" si="0"/>
        <v>58</v>
      </c>
      <c r="C59" s="25">
        <v>88</v>
      </c>
      <c r="D59" s="5" t="str">
        <f>IF(C59="","",VLOOKUP($C59,'Entries 4'!A:D,2,0))</f>
        <v>Michael Naisby</v>
      </c>
      <c r="E59" s="5" t="str">
        <f>IF(C59="","",VLOOKUP($C59,'Entries 4'!A:D,3,0))</f>
        <v>Surrey</v>
      </c>
      <c r="F59" s="26" t="str">
        <f>IF(C59="","",VLOOKUP($C59,'Entries 4'!A:D,4,0))</f>
        <v>JB</v>
      </c>
      <c r="G59" s="27">
        <v>16.46</v>
      </c>
    </row>
    <row r="60" spans="2:7">
      <c r="B60" s="1">
        <f t="shared" si="0"/>
        <v>59</v>
      </c>
      <c r="C60" s="25">
        <v>68</v>
      </c>
      <c r="D60" s="5" t="str">
        <f>IF(C60="","",VLOOKUP($C60,'Entries 4'!A:D,2,0))</f>
        <v>Jack Horton</v>
      </c>
      <c r="E60" s="5" t="str">
        <f>IF(C60="","",VLOOKUP($C60,'Entries 4'!A:D,3,0))</f>
        <v>Staffs</v>
      </c>
      <c r="F60" s="26" t="str">
        <f>IF(C60="","",VLOOKUP($C60,'Entries 4'!A:D,4,0))</f>
        <v>JB</v>
      </c>
      <c r="G60" s="27">
        <v>16.47</v>
      </c>
    </row>
    <row r="61" spans="2:7">
      <c r="B61" s="1">
        <f t="shared" si="0"/>
        <v>60</v>
      </c>
      <c r="C61" s="25">
        <v>111</v>
      </c>
      <c r="D61" s="5" t="str">
        <f>IF(C61="","",VLOOKUP($C61,'Entries 4'!A:D,2,0))</f>
        <v>Jamie Robinson</v>
      </c>
      <c r="E61" s="5" t="str">
        <f>IF(C61="","",VLOOKUP($C61,'Entries 4'!A:D,3,0))</f>
        <v>Warwickshire</v>
      </c>
      <c r="F61" s="26" t="str">
        <f>IF(C61="","",VLOOKUP($C61,'Entries 4'!A:D,4,0))</f>
        <v>JB</v>
      </c>
      <c r="G61" s="27">
        <v>16.48</v>
      </c>
    </row>
    <row r="62" spans="2:7">
      <c r="B62" s="1">
        <f t="shared" si="0"/>
        <v>61</v>
      </c>
      <c r="C62" s="25">
        <v>50</v>
      </c>
      <c r="D62" s="5" t="str">
        <f>IF(C62="","",VLOOKUP($C62,'Entries 4'!A:D,2,0))</f>
        <v>Adam Tunnadine</v>
      </c>
      <c r="E62" s="5" t="str">
        <f>IF(C62="","",VLOOKUP($C62,'Entries 4'!A:D,3,0))</f>
        <v>Shropshire</v>
      </c>
      <c r="F62" s="26" t="str">
        <f>IF(C62="","",VLOOKUP($C62,'Entries 4'!A:D,4,0))</f>
        <v>JB</v>
      </c>
      <c r="G62" s="27">
        <v>16.510000000000002</v>
      </c>
    </row>
    <row r="63" spans="2:7">
      <c r="B63" s="1">
        <f t="shared" si="0"/>
        <v>62</v>
      </c>
      <c r="C63" s="25">
        <v>44</v>
      </c>
      <c r="D63" s="5" t="str">
        <f>IF(C63="","",VLOOKUP($C63,'Entries 4'!A:D,2,0))</f>
        <v>Ieuen Williams</v>
      </c>
      <c r="E63" s="5" t="str">
        <f>IF(C63="","",VLOOKUP($C63,'Entries 4'!A:D,3,0))</f>
        <v>Shropshire</v>
      </c>
      <c r="F63" s="26" t="str">
        <f>IF(C63="","",VLOOKUP($C63,'Entries 4'!A:D,4,0))</f>
        <v>JB</v>
      </c>
      <c r="G63" s="27">
        <v>16.559999999999999</v>
      </c>
    </row>
    <row r="64" spans="2:7">
      <c r="B64" s="1">
        <f t="shared" si="0"/>
        <v>63</v>
      </c>
      <c r="C64" s="25">
        <v>67</v>
      </c>
      <c r="D64" s="5" t="str">
        <f>IF(C64="","",VLOOKUP($C64,'Entries 4'!A:D,2,0))</f>
        <v>Jack Cunningham</v>
      </c>
      <c r="E64" s="5" t="str">
        <f>IF(C64="","",VLOOKUP($C64,'Entries 4'!A:D,3,0))</f>
        <v>Staffs</v>
      </c>
      <c r="F64" s="26" t="str">
        <f>IF(C64="","",VLOOKUP($C64,'Entries 4'!A:D,4,0))</f>
        <v>JB</v>
      </c>
      <c r="G64" s="27">
        <v>16.579999999999998</v>
      </c>
    </row>
    <row r="65" spans="2:7">
      <c r="B65" s="1">
        <f t="shared" si="0"/>
        <v>64</v>
      </c>
      <c r="C65" s="25">
        <v>113</v>
      </c>
      <c r="D65" s="5" t="str">
        <f>IF(C65="","",VLOOKUP($C65,'Entries 4'!A:D,2,0))</f>
        <v>Christopher Hunt</v>
      </c>
      <c r="E65" s="5" t="str">
        <f>IF(C65="","",VLOOKUP($C65,'Entries 4'!A:D,3,0))</f>
        <v>Warwickshire</v>
      </c>
      <c r="F65" s="26" t="str">
        <f>IF(C65="","",VLOOKUP($C65,'Entries 4'!A:D,4,0))</f>
        <v>JB</v>
      </c>
      <c r="G65" s="27">
        <v>17.02</v>
      </c>
    </row>
    <row r="66" spans="2:7">
      <c r="B66" s="1">
        <f t="shared" si="0"/>
        <v>65</v>
      </c>
      <c r="C66" s="25">
        <v>107</v>
      </c>
      <c r="D66" s="5" t="str">
        <f>IF(C66="","",VLOOKUP($C66,'Entries 4'!A:D,2,0))</f>
        <v>Robert Currie</v>
      </c>
      <c r="E66" s="5" t="str">
        <f>IF(C66="","",VLOOKUP($C66,'Entries 4'!A:D,3,0))</f>
        <v>Warwickshire</v>
      </c>
      <c r="F66" s="26" t="str">
        <f>IF(C66="","",VLOOKUP($C66,'Entries 4'!A:D,4,0))</f>
        <v>JB</v>
      </c>
      <c r="G66" s="27">
        <v>17.03</v>
      </c>
    </row>
    <row r="67" spans="2:7">
      <c r="B67" s="1">
        <f t="shared" si="0"/>
        <v>66</v>
      </c>
      <c r="C67" s="25">
        <v>204</v>
      </c>
      <c r="D67" s="5" t="str">
        <f>IF(C67="","",VLOOKUP($C67,'Entries 4'!A:D,2,0))</f>
        <v>Zak Kempster Down</v>
      </c>
      <c r="E67" s="5" t="str">
        <f>IF(C67="","",VLOOKUP($C67,'Entries 4'!A:D,3,0))</f>
        <v>Cheshire</v>
      </c>
      <c r="F67" s="26" t="str">
        <f>IF(C67="","",VLOOKUP($C67,'Entries 4'!A:D,4,0))</f>
        <v>JB</v>
      </c>
      <c r="G67" s="27">
        <v>17.04</v>
      </c>
    </row>
    <row r="68" spans="2:7">
      <c r="B68" s="1">
        <f t="shared" ref="B68:B131" si="2">SUM(B67+1)</f>
        <v>67</v>
      </c>
      <c r="C68" s="25">
        <v>105</v>
      </c>
      <c r="D68" s="5" t="str">
        <f>IF(C68="","",VLOOKUP($C68,'Entries 4'!A:D,2,0))</f>
        <v>Ben Carroll</v>
      </c>
      <c r="E68" s="5" t="str">
        <f>IF(C68="","",VLOOKUP($C68,'Entries 4'!A:D,3,0))</f>
        <v>Warwickshire</v>
      </c>
      <c r="F68" s="26" t="str">
        <f>IF(C68="","",VLOOKUP($C68,'Entries 4'!A:D,4,0))</f>
        <v>JB</v>
      </c>
      <c r="G68" s="27">
        <v>17.059999999999999</v>
      </c>
    </row>
    <row r="69" spans="2:7">
      <c r="B69" s="1">
        <f t="shared" si="2"/>
        <v>68</v>
      </c>
      <c r="C69" s="25">
        <v>7</v>
      </c>
      <c r="D69" s="5" t="str">
        <f>IF(C69="","",VLOOKUP($C69,'Entries 4'!A:D,2,0))</f>
        <v>Jacob Hamman</v>
      </c>
      <c r="E69" s="5" t="str">
        <f>IF(C69="","",VLOOKUP($C69,'Entries 4'!A:D,3,0))</f>
        <v>Cheshire</v>
      </c>
      <c r="F69" s="26" t="str">
        <f>IF(C69="","",VLOOKUP($C69,'Entries 4'!A:D,4,0))</f>
        <v>JB</v>
      </c>
      <c r="G69" s="27">
        <v>17.07</v>
      </c>
    </row>
    <row r="70" spans="2:7">
      <c r="B70" s="1">
        <f t="shared" si="2"/>
        <v>69</v>
      </c>
      <c r="C70" s="25">
        <v>40</v>
      </c>
      <c r="D70" s="5" t="str">
        <f>IF(C70="","",VLOOKUP($C70,'Entries 4'!A:D,2,0))</f>
        <v>Joshua Connacher</v>
      </c>
      <c r="E70" s="5" t="str">
        <f>IF(C70="","",VLOOKUP($C70,'Entries 4'!A:D,3,0))</f>
        <v>Shropshire</v>
      </c>
      <c r="F70" s="26" t="str">
        <f>IF(C70="","",VLOOKUP($C70,'Entries 4'!A:D,4,0))</f>
        <v>JB</v>
      </c>
      <c r="G70" s="27">
        <v>17.09</v>
      </c>
    </row>
    <row r="71" spans="2:7">
      <c r="B71" s="1">
        <f t="shared" si="2"/>
        <v>70</v>
      </c>
      <c r="C71" s="25">
        <v>42</v>
      </c>
      <c r="D71" s="5" t="str">
        <f>IF(C71="","",VLOOKUP($C71,'Entries 4'!A:D,2,0))</f>
        <v>Nathan Lucock</v>
      </c>
      <c r="E71" s="5" t="str">
        <f>IF(C71="","",VLOOKUP($C71,'Entries 4'!A:D,3,0))</f>
        <v>Shropshire</v>
      </c>
      <c r="F71" s="26" t="str">
        <f>IF(C71="","",VLOOKUP($C71,'Entries 4'!A:D,4,0))</f>
        <v>JB</v>
      </c>
      <c r="G71" s="27">
        <v>17.12</v>
      </c>
    </row>
    <row r="72" spans="2:7">
      <c r="B72" s="1">
        <f t="shared" si="2"/>
        <v>71</v>
      </c>
      <c r="C72" s="25">
        <v>52</v>
      </c>
      <c r="D72" s="5" t="str">
        <f>IF(C72="","",VLOOKUP($C72,'Entries 4'!A:D,2,0))</f>
        <v>Dion Thomas</v>
      </c>
      <c r="E72" s="5" t="str">
        <f>IF(C72="","",VLOOKUP($C72,'Entries 4'!A:D,3,0))</f>
        <v>Shropshire</v>
      </c>
      <c r="F72" s="26" t="str">
        <f>IF(C72="","",VLOOKUP($C72,'Entries 4'!A:D,4,0))</f>
        <v>JB</v>
      </c>
      <c r="G72" s="27">
        <v>17.12</v>
      </c>
    </row>
    <row r="73" spans="2:7">
      <c r="B73" s="1">
        <f t="shared" si="2"/>
        <v>72</v>
      </c>
      <c r="C73" s="25">
        <v>92</v>
      </c>
      <c r="D73" s="5" t="str">
        <f>IF(C73="","",VLOOKUP($C73,'Entries 4'!A:D,2,0))</f>
        <v>Ben Carpenter</v>
      </c>
      <c r="E73" s="5" t="str">
        <f>IF(C73="","",VLOOKUP($C73,'Entries 4'!A:D,3,0))</f>
        <v>Surrey</v>
      </c>
      <c r="F73" s="26" t="str">
        <f>IF(C73="","",VLOOKUP($C73,'Entries 4'!A:D,4,0))</f>
        <v>JB</v>
      </c>
      <c r="G73" s="27">
        <v>17.13</v>
      </c>
    </row>
    <row r="74" spans="2:7">
      <c r="B74" s="1">
        <f t="shared" si="2"/>
        <v>73</v>
      </c>
      <c r="C74" s="25">
        <v>51</v>
      </c>
      <c r="D74" s="5" t="str">
        <f>IF(C74="","",VLOOKUP($C74,'Entries 4'!A:D,2,0))</f>
        <v>Oli Walsh</v>
      </c>
      <c r="E74" s="5" t="str">
        <f>IF(C74="","",VLOOKUP($C74,'Entries 4'!A:D,3,0))</f>
        <v>Shropshire</v>
      </c>
      <c r="F74" s="26" t="str">
        <f>IF(C74="","",VLOOKUP($C74,'Entries 4'!A:D,4,0))</f>
        <v>JB</v>
      </c>
      <c r="G74" s="27">
        <v>17.22</v>
      </c>
    </row>
    <row r="75" spans="2:7">
      <c r="B75" s="1">
        <f t="shared" si="2"/>
        <v>74</v>
      </c>
      <c r="C75" s="25">
        <v>114</v>
      </c>
      <c r="D75" s="5" t="str">
        <f>IF(C75="","",VLOOKUP($C75,'Entries 4'!A:D,2,0))</f>
        <v>Sam Yates</v>
      </c>
      <c r="E75" s="5" t="str">
        <f>IF(C75="","",VLOOKUP($C75,'Entries 4'!A:D,3,0))</f>
        <v>Warwickshire</v>
      </c>
      <c r="F75" s="26" t="str">
        <f>IF(C75="","",VLOOKUP($C75,'Entries 4'!A:D,4,0))</f>
        <v>JB</v>
      </c>
      <c r="G75" s="27">
        <v>17.28</v>
      </c>
    </row>
    <row r="76" spans="2:7">
      <c r="B76" s="1">
        <f t="shared" si="2"/>
        <v>75</v>
      </c>
      <c r="D76" s="5" t="str">
        <f>IF(C76="","",VLOOKUP($C76,'Entries 4'!A:D,2,0))</f>
        <v/>
      </c>
      <c r="E76" s="5" t="str">
        <f>IF(C76="","",VLOOKUP($C76,'Entries 4'!A:D,3,0))</f>
        <v/>
      </c>
      <c r="F76" s="26" t="str">
        <f>IF(C76="","",VLOOKUP($C76,'Entries 4'!A:D,4,0))</f>
        <v/>
      </c>
    </row>
    <row r="77" spans="2:7">
      <c r="B77" s="1">
        <f t="shared" si="2"/>
        <v>76</v>
      </c>
      <c r="D77" s="5" t="str">
        <f>IF(C77="","",VLOOKUP($C77,'Entries 4'!A:D,2,0))</f>
        <v/>
      </c>
      <c r="E77" s="5" t="str">
        <f>IF(C77="","",VLOOKUP($C77,'Entries 4'!A:D,3,0))</f>
        <v/>
      </c>
      <c r="F77" s="26" t="str">
        <f>IF(C77="","",VLOOKUP($C77,'Entries 4'!A:D,4,0))</f>
        <v/>
      </c>
    </row>
    <row r="78" spans="2:7">
      <c r="B78" s="1">
        <f t="shared" si="2"/>
        <v>77</v>
      </c>
      <c r="D78" s="5" t="str">
        <f>IF(C78="","",VLOOKUP($C78,'Entries 4'!A:D,2,0))</f>
        <v/>
      </c>
      <c r="E78" s="5" t="str">
        <f>IF(C78="","",VLOOKUP($C78,'Entries 4'!A:D,3,0))</f>
        <v/>
      </c>
      <c r="F78" s="26" t="str">
        <f>IF(C78="","",VLOOKUP($C78,'Entries 4'!A:D,4,0))</f>
        <v/>
      </c>
    </row>
    <row r="79" spans="2:7">
      <c r="B79" s="1">
        <f t="shared" si="2"/>
        <v>78</v>
      </c>
      <c r="D79" s="5" t="str">
        <f>IF(C79="","",VLOOKUP($C79,'Entries 4'!A:D,2,0))</f>
        <v/>
      </c>
      <c r="E79" s="5" t="str">
        <f>IF(C79="","",VLOOKUP($C79,'Entries 4'!A:D,3,0))</f>
        <v/>
      </c>
      <c r="F79" s="26" t="str">
        <f>IF(C79="","",VLOOKUP($C79,'Entries 4'!A:D,4,0))</f>
        <v/>
      </c>
    </row>
    <row r="80" spans="2:7">
      <c r="B80" s="1">
        <f t="shared" si="2"/>
        <v>79</v>
      </c>
      <c r="D80" s="5" t="str">
        <f>IF(C80="","",VLOOKUP($C80,'Entries 4'!A:D,2,0))</f>
        <v/>
      </c>
      <c r="E80" s="5" t="str">
        <f>IF(C80="","",VLOOKUP($C80,'Entries 4'!A:D,3,0))</f>
        <v/>
      </c>
      <c r="F80" s="26" t="str">
        <f>IF(C80="","",VLOOKUP($C80,'Entries 4'!A:D,4,0))</f>
        <v/>
      </c>
    </row>
    <row r="81" spans="2:6">
      <c r="B81" s="1">
        <f t="shared" si="2"/>
        <v>80</v>
      </c>
      <c r="D81" s="5" t="str">
        <f>IF(C81="","",VLOOKUP($C81,'Entries 4'!A:D,2,0))</f>
        <v/>
      </c>
      <c r="E81" s="5" t="str">
        <f>IF(C81="","",VLOOKUP($C81,'Entries 4'!A:D,3,0))</f>
        <v/>
      </c>
      <c r="F81" s="26" t="str">
        <f>IF(C81="","",VLOOKUP($C81,'Entries 4'!A:D,4,0))</f>
        <v/>
      </c>
    </row>
    <row r="82" spans="2:6">
      <c r="B82" s="1">
        <f t="shared" si="2"/>
        <v>81</v>
      </c>
      <c r="D82" s="5" t="str">
        <f>IF(C82="","",VLOOKUP($C82,'Entries 4'!A:D,2,0))</f>
        <v/>
      </c>
      <c r="E82" s="5" t="str">
        <f>IF(C82="","",VLOOKUP($C82,'Entries 4'!A:D,3,0))</f>
        <v/>
      </c>
      <c r="F82" s="26" t="str">
        <f>IF(C82="","",VLOOKUP($C82,'Entries 4'!A:D,4,0))</f>
        <v/>
      </c>
    </row>
    <row r="83" spans="2:6">
      <c r="B83" s="1">
        <f t="shared" si="2"/>
        <v>82</v>
      </c>
      <c r="D83" s="5" t="str">
        <f>IF(C83="","",VLOOKUP($C83,'Entries 4'!A:D,2,0))</f>
        <v/>
      </c>
      <c r="E83" s="5" t="str">
        <f>IF(C83="","",VLOOKUP($C83,'Entries 4'!A:D,3,0))</f>
        <v/>
      </c>
      <c r="F83" s="26" t="str">
        <f>IF(C83="","",VLOOKUP($C83,'Entries 4'!A:D,4,0))</f>
        <v/>
      </c>
    </row>
    <row r="84" spans="2:6">
      <c r="B84" s="1">
        <f t="shared" si="2"/>
        <v>83</v>
      </c>
      <c r="D84" s="5" t="str">
        <f>IF(C84="","",VLOOKUP($C84,'Entries 4'!A:D,2,0))</f>
        <v/>
      </c>
      <c r="E84" s="5" t="str">
        <f>IF(C84="","",VLOOKUP($C84,'Entries 4'!A:D,3,0))</f>
        <v/>
      </c>
      <c r="F84" s="26" t="str">
        <f>IF(C84="","",VLOOKUP($C84,'Entries 4'!A:D,4,0))</f>
        <v/>
      </c>
    </row>
    <row r="85" spans="2:6">
      <c r="B85" s="1">
        <f t="shared" si="2"/>
        <v>84</v>
      </c>
      <c r="D85" s="5" t="str">
        <f>IF(C85="","",VLOOKUP($C85,'Entries 4'!A:D,2,0))</f>
        <v/>
      </c>
      <c r="E85" s="5" t="str">
        <f>IF(C85="","",VLOOKUP($C85,'Entries 4'!A:D,3,0))</f>
        <v/>
      </c>
      <c r="F85" s="26" t="str">
        <f>IF(C85="","",VLOOKUP($C85,'Entries 4'!A:D,4,0))</f>
        <v/>
      </c>
    </row>
    <row r="86" spans="2:6">
      <c r="B86" s="1">
        <f t="shared" si="2"/>
        <v>85</v>
      </c>
      <c r="D86" s="5" t="str">
        <f>IF(C86="","",VLOOKUP($C86,'Entries 4'!A:D,2,0))</f>
        <v/>
      </c>
      <c r="E86" s="5" t="str">
        <f>IF(C86="","",VLOOKUP($C86,'Entries 4'!A:D,3,0))</f>
        <v/>
      </c>
      <c r="F86" s="26" t="str">
        <f>IF(C86="","",VLOOKUP($C86,'Entries 4'!A:D,4,0))</f>
        <v/>
      </c>
    </row>
    <row r="87" spans="2:6">
      <c r="B87" s="1">
        <f t="shared" si="2"/>
        <v>86</v>
      </c>
      <c r="D87" s="5" t="str">
        <f>IF(C87="","",VLOOKUP($C87,'Entries 4'!A:D,2,0))</f>
        <v/>
      </c>
      <c r="E87" s="5" t="str">
        <f>IF(C87="","",VLOOKUP($C87,'Entries 4'!A:D,3,0))</f>
        <v/>
      </c>
      <c r="F87" s="26" t="str">
        <f>IF(C87="","",VLOOKUP($C87,'Entries 4'!A:D,4,0))</f>
        <v/>
      </c>
    </row>
    <row r="88" spans="2:6">
      <c r="B88" s="1">
        <f t="shared" si="2"/>
        <v>87</v>
      </c>
      <c r="D88" s="5" t="str">
        <f>IF(C88="","",VLOOKUP($C88,'Entries 4'!A:D,2,0))</f>
        <v/>
      </c>
      <c r="E88" s="5" t="str">
        <f>IF(C88="","",VLOOKUP($C88,'Entries 4'!A:D,3,0))</f>
        <v/>
      </c>
      <c r="F88" s="26" t="str">
        <f>IF(C88="","",VLOOKUP($C88,'Entries 4'!A:D,4,0))</f>
        <v/>
      </c>
    </row>
    <row r="89" spans="2:6">
      <c r="B89" s="1">
        <f t="shared" si="2"/>
        <v>88</v>
      </c>
      <c r="D89" s="5" t="str">
        <f>IF(C89="","",VLOOKUP($C89,'Entries 4'!A:D,2,0))</f>
        <v/>
      </c>
      <c r="E89" s="5" t="str">
        <f>IF(C89="","",VLOOKUP($C89,'Entries 4'!A:D,3,0))</f>
        <v/>
      </c>
      <c r="F89" s="26" t="str">
        <f>IF(C89="","",VLOOKUP($C89,'Entries 4'!A:D,4,0))</f>
        <v/>
      </c>
    </row>
    <row r="90" spans="2:6">
      <c r="B90" s="1">
        <f t="shared" si="2"/>
        <v>89</v>
      </c>
      <c r="D90" s="5" t="str">
        <f>IF(C90="","",VLOOKUP($C90,'Entries 4'!A:D,2,0))</f>
        <v/>
      </c>
      <c r="E90" s="5" t="str">
        <f>IF(C90="","",VLOOKUP($C90,'Entries 4'!A:D,3,0))</f>
        <v/>
      </c>
      <c r="F90" s="26" t="str">
        <f>IF(C90="","",VLOOKUP($C90,'Entries 4'!A:D,4,0))</f>
        <v/>
      </c>
    </row>
    <row r="91" spans="2:6">
      <c r="B91" s="1">
        <f t="shared" si="2"/>
        <v>90</v>
      </c>
      <c r="D91" s="5" t="str">
        <f>IF(C91="","",VLOOKUP($C91,'Entries 4'!A:D,2,0))</f>
        <v/>
      </c>
      <c r="E91" s="5" t="str">
        <f>IF(C91="","",VLOOKUP($C91,'Entries 4'!A:D,3,0))</f>
        <v/>
      </c>
      <c r="F91" s="26" t="str">
        <f>IF(C91="","",VLOOKUP($C91,'Entries 4'!A:D,4,0))</f>
        <v/>
      </c>
    </row>
    <row r="92" spans="2:6">
      <c r="B92" s="1">
        <f t="shared" si="2"/>
        <v>91</v>
      </c>
      <c r="D92" s="5" t="str">
        <f>IF(C92="","",VLOOKUP($C92,'Entries 4'!A:D,2,0))</f>
        <v/>
      </c>
      <c r="E92" s="5" t="str">
        <f>IF(C92="","",VLOOKUP($C92,'Entries 4'!A:D,3,0))</f>
        <v/>
      </c>
      <c r="F92" s="26" t="str">
        <f>IF(C92="","",VLOOKUP($C92,'Entries 4'!A:D,4,0))</f>
        <v/>
      </c>
    </row>
    <row r="93" spans="2:6">
      <c r="B93" s="1">
        <f t="shared" si="2"/>
        <v>92</v>
      </c>
      <c r="D93" s="5" t="str">
        <f>IF(C93="","",VLOOKUP($C93,'Entries 4'!A:D,2,0))</f>
        <v/>
      </c>
      <c r="E93" s="5" t="str">
        <f>IF(C93="","",VLOOKUP($C93,'Entries 4'!A:D,3,0))</f>
        <v/>
      </c>
      <c r="F93" s="26" t="str">
        <f>IF(C93="","",VLOOKUP($C93,'Entries 4'!A:D,4,0))</f>
        <v/>
      </c>
    </row>
    <row r="94" spans="2:6">
      <c r="B94" s="1">
        <f t="shared" si="2"/>
        <v>93</v>
      </c>
      <c r="D94" s="5" t="str">
        <f>IF(C94="","",VLOOKUP($C94,'Entries 4'!A:D,2,0))</f>
        <v/>
      </c>
      <c r="E94" s="5" t="str">
        <f>IF(C94="","",VLOOKUP($C94,'Entries 4'!A:D,3,0))</f>
        <v/>
      </c>
      <c r="F94" s="26" t="str">
        <f>IF(C94="","",VLOOKUP($C94,'Entries 4'!A:D,4,0))</f>
        <v/>
      </c>
    </row>
    <row r="95" spans="2:6">
      <c r="B95" s="1">
        <f t="shared" si="2"/>
        <v>94</v>
      </c>
      <c r="D95" s="5" t="str">
        <f>IF(C95="","",VLOOKUP($C95,'Entries 4'!A:D,2,0))</f>
        <v/>
      </c>
      <c r="E95" s="5" t="str">
        <f>IF(C95="","",VLOOKUP($C95,'Entries 4'!A:D,3,0))</f>
        <v/>
      </c>
      <c r="F95" s="26" t="str">
        <f>IF(C95="","",VLOOKUP($C95,'Entries 4'!A:D,4,0))</f>
        <v/>
      </c>
    </row>
    <row r="96" spans="2:6">
      <c r="B96" s="1">
        <f t="shared" si="2"/>
        <v>95</v>
      </c>
      <c r="D96" s="5" t="str">
        <f>IF(C96="","",VLOOKUP($C96,'Entries 4'!A:D,2,0))</f>
        <v/>
      </c>
      <c r="E96" s="5" t="str">
        <f>IF(C96="","",VLOOKUP($C96,'Entries 4'!A:D,3,0))</f>
        <v/>
      </c>
      <c r="F96" s="26" t="str">
        <f>IF(C96="","",VLOOKUP($C96,'Entries 4'!A:D,4,0))</f>
        <v/>
      </c>
    </row>
    <row r="97" spans="2:6">
      <c r="B97" s="1">
        <f t="shared" si="2"/>
        <v>96</v>
      </c>
      <c r="D97" s="5" t="str">
        <f>IF(C97="","",VLOOKUP($C97,'Entries 4'!A:D,2,0))</f>
        <v/>
      </c>
      <c r="E97" s="5" t="str">
        <f>IF(C97="","",VLOOKUP($C97,'Entries 4'!A:D,3,0))</f>
        <v/>
      </c>
      <c r="F97" s="26" t="str">
        <f>IF(C97="","",VLOOKUP($C97,'Entries 4'!A:D,4,0))</f>
        <v/>
      </c>
    </row>
    <row r="98" spans="2:6">
      <c r="B98" s="1">
        <f t="shared" si="2"/>
        <v>97</v>
      </c>
      <c r="D98" s="5" t="str">
        <f>IF(C98="","",VLOOKUP($C98,'Entries 4'!A:D,2,0))</f>
        <v/>
      </c>
      <c r="E98" s="5" t="str">
        <f>IF(C98="","",VLOOKUP($C98,'Entries 4'!A:D,3,0))</f>
        <v/>
      </c>
      <c r="F98" s="26" t="str">
        <f>IF(C98="","",VLOOKUP($C98,'Entries 4'!A:D,4,0))</f>
        <v/>
      </c>
    </row>
    <row r="99" spans="2:6">
      <c r="B99" s="1">
        <f t="shared" si="2"/>
        <v>98</v>
      </c>
      <c r="D99" s="5" t="str">
        <f>IF(C99="","",VLOOKUP($C99,'Entries 4'!A:D,2,0))</f>
        <v/>
      </c>
      <c r="E99" s="5" t="str">
        <f>IF(C99="","",VLOOKUP($C99,'Entries 4'!A:D,3,0))</f>
        <v/>
      </c>
      <c r="F99" s="26" t="str">
        <f>IF(C99="","",VLOOKUP($C99,'Entries 4'!A:D,4,0))</f>
        <v/>
      </c>
    </row>
    <row r="100" spans="2:6">
      <c r="B100" s="1">
        <f t="shared" si="2"/>
        <v>99</v>
      </c>
      <c r="D100" s="5" t="str">
        <f>IF(C100="","",VLOOKUP($C100,'Entries 4'!A:D,2,0))</f>
        <v/>
      </c>
      <c r="E100" s="5" t="str">
        <f>IF(C100="","",VLOOKUP($C100,'Entries 4'!A:D,3,0))</f>
        <v/>
      </c>
      <c r="F100" s="26" t="str">
        <f>IF(C100="","",VLOOKUP($C100,'Entries 4'!A:D,4,0))</f>
        <v/>
      </c>
    </row>
    <row r="101" spans="2:6">
      <c r="B101" s="1">
        <f t="shared" si="2"/>
        <v>100</v>
      </c>
      <c r="D101" s="5" t="str">
        <f>IF(C101="","",VLOOKUP($C101,'Entries 4'!A:D,2,0))</f>
        <v/>
      </c>
      <c r="E101" s="5" t="str">
        <f>IF(C101="","",VLOOKUP($C101,'Entries 4'!A:D,3,0))</f>
        <v/>
      </c>
      <c r="F101" s="26" t="str">
        <f>IF(C101="","",VLOOKUP($C101,'Entries 4'!A:D,4,0))</f>
        <v/>
      </c>
    </row>
    <row r="102" spans="2:6">
      <c r="B102" s="1">
        <f t="shared" si="2"/>
        <v>101</v>
      </c>
      <c r="D102" s="5" t="str">
        <f>IF(C102="","",VLOOKUP($C102,'Entries 4'!A:D,2,0))</f>
        <v/>
      </c>
      <c r="E102" s="5" t="str">
        <f>IF(C102="","",VLOOKUP($C102,'Entries 4'!A:D,3,0))</f>
        <v/>
      </c>
      <c r="F102" s="26" t="str">
        <f>IF(C102="","",VLOOKUP($C102,'Entries 4'!A:D,4,0))</f>
        <v/>
      </c>
    </row>
    <row r="103" spans="2:6">
      <c r="B103" s="1">
        <f t="shared" si="2"/>
        <v>102</v>
      </c>
      <c r="D103" s="5" t="str">
        <f>IF(C103="","",VLOOKUP($C103,'Entries 4'!A:D,2,0))</f>
        <v/>
      </c>
      <c r="E103" s="5" t="str">
        <f>IF(C103="","",VLOOKUP($C103,'Entries 4'!A:D,3,0))</f>
        <v/>
      </c>
      <c r="F103" s="26" t="str">
        <f>IF(C103="","",VLOOKUP($C103,'Entries 4'!A:D,4,0))</f>
        <v/>
      </c>
    </row>
    <row r="104" spans="2:6">
      <c r="B104" s="1">
        <f t="shared" si="2"/>
        <v>103</v>
      </c>
      <c r="D104" s="5" t="str">
        <f>IF(C104="","",VLOOKUP($C104,'Entries 4'!A:D,2,0))</f>
        <v/>
      </c>
      <c r="E104" s="5" t="str">
        <f>IF(C104="","",VLOOKUP($C104,'Entries 4'!A:D,3,0))</f>
        <v/>
      </c>
      <c r="F104" s="26" t="str">
        <f>IF(C104="","",VLOOKUP($C104,'Entries 4'!A:D,4,0))</f>
        <v/>
      </c>
    </row>
    <row r="105" spans="2:6">
      <c r="B105" s="1">
        <f t="shared" si="2"/>
        <v>104</v>
      </c>
      <c r="D105" s="5" t="str">
        <f>IF(C105="","",VLOOKUP($C105,'Entries 4'!A:D,2,0))</f>
        <v/>
      </c>
      <c r="E105" s="5" t="str">
        <f>IF(C105="","",VLOOKUP($C105,'Entries 4'!A:D,3,0))</f>
        <v/>
      </c>
      <c r="F105" s="26" t="str">
        <f>IF(C105="","",VLOOKUP($C105,'Entries 4'!A:D,4,0))</f>
        <v/>
      </c>
    </row>
    <row r="106" spans="2:6">
      <c r="B106" s="1">
        <f t="shared" si="2"/>
        <v>105</v>
      </c>
      <c r="D106" s="5" t="str">
        <f>IF(C106="","",VLOOKUP($C106,'Entries 4'!A:D,2,0))</f>
        <v/>
      </c>
      <c r="E106" s="5" t="str">
        <f>IF(C106="","",VLOOKUP($C106,'Entries 4'!A:D,3,0))</f>
        <v/>
      </c>
      <c r="F106" s="26" t="str">
        <f>IF(C106="","",VLOOKUP($C106,'Entries 4'!A:D,4,0))</f>
        <v/>
      </c>
    </row>
    <row r="107" spans="2:6">
      <c r="B107" s="1">
        <f t="shared" si="2"/>
        <v>106</v>
      </c>
      <c r="D107" s="5" t="str">
        <f>IF(C107="","",VLOOKUP($C107,'Entries 4'!A:D,2,0))</f>
        <v/>
      </c>
      <c r="E107" s="5" t="str">
        <f>IF(C107="","",VLOOKUP($C107,'Entries 4'!A:D,3,0))</f>
        <v/>
      </c>
      <c r="F107" s="26" t="str">
        <f>IF(C107="","",VLOOKUP($C107,'Entries 4'!A:D,4,0))</f>
        <v/>
      </c>
    </row>
    <row r="108" spans="2:6">
      <c r="B108" s="1">
        <f t="shared" si="2"/>
        <v>107</v>
      </c>
      <c r="D108" s="5" t="str">
        <f>IF(C108="","",VLOOKUP($C108,'Entries 4'!A:D,2,0))</f>
        <v/>
      </c>
      <c r="E108" s="5" t="str">
        <f>IF(C108="","",VLOOKUP($C108,'Entries 4'!A:D,3,0))</f>
        <v/>
      </c>
      <c r="F108" s="26" t="str">
        <f>IF(C108="","",VLOOKUP($C108,'Entries 4'!A:D,4,0))</f>
        <v/>
      </c>
    </row>
    <row r="109" spans="2:6">
      <c r="B109" s="1">
        <f t="shared" si="2"/>
        <v>108</v>
      </c>
      <c r="D109" s="5" t="str">
        <f>IF(C109="","",VLOOKUP($C109,'Entries 4'!A:D,2,0))</f>
        <v/>
      </c>
      <c r="E109" s="5" t="str">
        <f>IF(C109="","",VLOOKUP($C109,'Entries 4'!A:D,3,0))</f>
        <v/>
      </c>
      <c r="F109" s="26" t="str">
        <f>IF(C109="","",VLOOKUP($C109,'Entries 4'!A:D,4,0))</f>
        <v/>
      </c>
    </row>
    <row r="110" spans="2:6">
      <c r="B110" s="1">
        <f t="shared" si="2"/>
        <v>109</v>
      </c>
      <c r="D110" s="5" t="str">
        <f>IF(C110="","",VLOOKUP($C110,'Entries 4'!A:D,2,0))</f>
        <v/>
      </c>
      <c r="E110" s="5" t="str">
        <f>IF(C110="","",VLOOKUP($C110,'Entries 4'!A:D,3,0))</f>
        <v/>
      </c>
      <c r="F110" s="26" t="str">
        <f>IF(C110="","",VLOOKUP($C110,'Entries 4'!A:D,4,0))</f>
        <v/>
      </c>
    </row>
    <row r="111" spans="2:6">
      <c r="B111" s="1">
        <f t="shared" si="2"/>
        <v>110</v>
      </c>
      <c r="D111" s="5" t="str">
        <f>IF(C111="","",VLOOKUP($C111,'Entries 4'!A:D,2,0))</f>
        <v/>
      </c>
      <c r="E111" s="5" t="str">
        <f>IF(C111="","",VLOOKUP($C111,'Entries 4'!A:D,3,0))</f>
        <v/>
      </c>
      <c r="F111" s="26" t="str">
        <f>IF(C111="","",VLOOKUP($C111,'Entries 4'!A:D,4,0))</f>
        <v/>
      </c>
    </row>
    <row r="112" spans="2:6">
      <c r="B112" s="1">
        <f t="shared" si="2"/>
        <v>111</v>
      </c>
      <c r="D112" s="5" t="str">
        <f>IF(C112="","",VLOOKUP($C112,'Entries 4'!A:D,2,0))</f>
        <v/>
      </c>
      <c r="E112" s="5" t="str">
        <f>IF(C112="","",VLOOKUP($C112,'Entries 4'!A:D,3,0))</f>
        <v/>
      </c>
      <c r="F112" s="26" t="str">
        <f>IF(C112="","",VLOOKUP($C112,'Entries 4'!A:D,4,0))</f>
        <v/>
      </c>
    </row>
    <row r="113" spans="2:6">
      <c r="B113" s="1">
        <f t="shared" si="2"/>
        <v>112</v>
      </c>
      <c r="D113" s="5" t="str">
        <f>IF(C113="","",VLOOKUP($C113,'Entries 4'!A:D,2,0))</f>
        <v/>
      </c>
      <c r="E113" s="5" t="str">
        <f>IF(C113="","",VLOOKUP($C113,'Entries 4'!A:D,3,0))</f>
        <v/>
      </c>
      <c r="F113" s="26" t="str">
        <f>IF(C113="","",VLOOKUP($C113,'Entries 4'!A:D,4,0))</f>
        <v/>
      </c>
    </row>
    <row r="114" spans="2:6">
      <c r="B114" s="1">
        <f t="shared" si="2"/>
        <v>113</v>
      </c>
      <c r="D114" s="5" t="str">
        <f>IF(C114="","",VLOOKUP($C114,'Entries 4'!A:D,2,0))</f>
        <v/>
      </c>
      <c r="E114" s="5" t="str">
        <f>IF(C114="","",VLOOKUP($C114,'Entries 4'!A:D,3,0))</f>
        <v/>
      </c>
      <c r="F114" s="26" t="str">
        <f>IF(C114="","",VLOOKUP($C114,'Entries 4'!A:D,4,0))</f>
        <v/>
      </c>
    </row>
    <row r="115" spans="2:6">
      <c r="B115" s="1">
        <f t="shared" si="2"/>
        <v>114</v>
      </c>
      <c r="D115" s="5" t="str">
        <f>IF(C115="","",VLOOKUP($C115,'Entries 4'!A:D,2,0))</f>
        <v/>
      </c>
      <c r="E115" s="5" t="str">
        <f>IF(C115="","",VLOOKUP($C115,'Entries 4'!A:D,3,0))</f>
        <v/>
      </c>
      <c r="F115" s="26" t="str">
        <f>IF(C115="","",VLOOKUP($C115,'Entries 4'!A:D,4,0))</f>
        <v/>
      </c>
    </row>
    <row r="116" spans="2:6">
      <c r="B116" s="1">
        <f t="shared" si="2"/>
        <v>115</v>
      </c>
      <c r="D116" s="5" t="str">
        <f>IF(C116="","",VLOOKUP($C116,'Entries 4'!A:D,2,0))</f>
        <v/>
      </c>
      <c r="E116" s="5" t="str">
        <f>IF(C116="","",VLOOKUP($C116,'Entries 4'!A:D,3,0))</f>
        <v/>
      </c>
      <c r="F116" s="26" t="str">
        <f>IF(C116="","",VLOOKUP($C116,'Entries 4'!A:D,4,0))</f>
        <v/>
      </c>
    </row>
    <row r="117" spans="2:6">
      <c r="B117" s="1">
        <f t="shared" si="2"/>
        <v>116</v>
      </c>
      <c r="D117" s="5" t="str">
        <f>IF(C117="","",VLOOKUP($C117,'Entries 4'!A:D,2,0))</f>
        <v/>
      </c>
      <c r="E117" s="5" t="str">
        <f>IF(C117="","",VLOOKUP($C117,'Entries 4'!A:D,3,0))</f>
        <v/>
      </c>
      <c r="F117" s="26" t="str">
        <f>IF(C117="","",VLOOKUP($C117,'Entries 4'!A:D,4,0))</f>
        <v/>
      </c>
    </row>
    <row r="118" spans="2:6">
      <c r="B118" s="1">
        <f t="shared" si="2"/>
        <v>117</v>
      </c>
      <c r="D118" s="5" t="str">
        <f>IF(C118="","",VLOOKUP($C118,'Entries 4'!A:D,2,0))</f>
        <v/>
      </c>
      <c r="E118" s="5" t="str">
        <f>IF(C118="","",VLOOKUP($C118,'Entries 4'!A:D,3,0))</f>
        <v/>
      </c>
      <c r="F118" s="26" t="str">
        <f>IF(C118="","",VLOOKUP($C118,'Entries 4'!A:D,4,0))</f>
        <v/>
      </c>
    </row>
    <row r="119" spans="2:6">
      <c r="B119" s="1">
        <f t="shared" si="2"/>
        <v>118</v>
      </c>
      <c r="D119" s="5" t="str">
        <f>IF(C119="","",VLOOKUP($C119,'Entries 4'!A:D,2,0))</f>
        <v/>
      </c>
      <c r="E119" s="5" t="str">
        <f>IF(C119="","",VLOOKUP($C119,'Entries 4'!A:D,3,0))</f>
        <v/>
      </c>
      <c r="F119" s="26" t="str">
        <f>IF(C119="","",VLOOKUP($C119,'Entries 4'!A:D,4,0))</f>
        <v/>
      </c>
    </row>
    <row r="120" spans="2:6">
      <c r="B120" s="1">
        <f t="shared" si="2"/>
        <v>119</v>
      </c>
      <c r="D120" s="5" t="str">
        <f>IF(C120="","",VLOOKUP($C120,'Entries 4'!A:D,2,0))</f>
        <v/>
      </c>
      <c r="E120" s="5" t="str">
        <f>IF(C120="","",VLOOKUP($C120,'Entries 4'!A:D,3,0))</f>
        <v/>
      </c>
      <c r="F120" s="26" t="str">
        <f>IF(C120="","",VLOOKUP($C120,'Entries 4'!A:D,4,0))</f>
        <v/>
      </c>
    </row>
    <row r="121" spans="2:6">
      <c r="B121" s="1">
        <f t="shared" si="2"/>
        <v>120</v>
      </c>
      <c r="D121" s="5" t="str">
        <f>IF(C121="","",VLOOKUP($C121,'Entries 4'!A:D,2,0))</f>
        <v/>
      </c>
      <c r="E121" s="5" t="str">
        <f>IF(C121="","",VLOOKUP($C121,'Entries 4'!A:D,3,0))</f>
        <v/>
      </c>
      <c r="F121" s="26" t="str">
        <f>IF(C121="","",VLOOKUP($C121,'Entries 4'!A:D,4,0))</f>
        <v/>
      </c>
    </row>
    <row r="122" spans="2:6">
      <c r="B122" s="1">
        <f t="shared" si="2"/>
        <v>121</v>
      </c>
      <c r="D122" s="5" t="str">
        <f>IF(C122="","",VLOOKUP($C122,'Entries 4'!A:D,2,0))</f>
        <v/>
      </c>
      <c r="E122" s="5" t="str">
        <f>IF(C122="","",VLOOKUP($C122,'Entries 4'!A:D,3,0))</f>
        <v/>
      </c>
      <c r="F122" s="26" t="str">
        <f>IF(C122="","",VLOOKUP($C122,'Entries 4'!A:D,4,0))</f>
        <v/>
      </c>
    </row>
    <row r="123" spans="2:6">
      <c r="B123" s="1">
        <f t="shared" si="2"/>
        <v>122</v>
      </c>
      <c r="D123" s="5" t="str">
        <f>IF(C123="","",VLOOKUP($C123,'Entries 4'!A:D,2,0))</f>
        <v/>
      </c>
      <c r="E123" s="5" t="str">
        <f>IF(C123="","",VLOOKUP($C123,'Entries 4'!A:D,3,0))</f>
        <v/>
      </c>
      <c r="F123" s="26" t="str">
        <f>IF(C123="","",VLOOKUP($C123,'Entries 4'!A:D,4,0))</f>
        <v/>
      </c>
    </row>
    <row r="124" spans="2:6">
      <c r="B124" s="1">
        <f t="shared" si="2"/>
        <v>123</v>
      </c>
      <c r="D124" s="5" t="str">
        <f>IF(C124="","",VLOOKUP($C124,'Entries 4'!A:D,2,0))</f>
        <v/>
      </c>
      <c r="E124" s="5" t="str">
        <f>IF(C124="","",VLOOKUP($C124,'Entries 4'!A:D,3,0))</f>
        <v/>
      </c>
      <c r="F124" s="26" t="str">
        <f>IF(C124="","",VLOOKUP($C124,'Entries 4'!A:D,4,0))</f>
        <v/>
      </c>
    </row>
    <row r="125" spans="2:6">
      <c r="B125" s="1">
        <f t="shared" si="2"/>
        <v>124</v>
      </c>
      <c r="D125" s="5" t="str">
        <f>IF(C125="","",VLOOKUP($C125,'Entries 4'!A:D,2,0))</f>
        <v/>
      </c>
      <c r="E125" s="5" t="str">
        <f>IF(C125="","",VLOOKUP($C125,'Entries 4'!A:D,3,0))</f>
        <v/>
      </c>
      <c r="F125" s="26" t="str">
        <f>IF(C125="","",VLOOKUP($C125,'Entries 4'!A:D,4,0))</f>
        <v/>
      </c>
    </row>
    <row r="126" spans="2:6">
      <c r="B126" s="1">
        <f t="shared" si="2"/>
        <v>125</v>
      </c>
      <c r="D126" s="5" t="str">
        <f>IF(C126="","",VLOOKUP($C126,'Entries 4'!A:D,2,0))</f>
        <v/>
      </c>
      <c r="E126" s="5" t="str">
        <f>IF(C126="","",VLOOKUP($C126,'Entries 4'!A:D,3,0))</f>
        <v/>
      </c>
      <c r="F126" s="26" t="str">
        <f>IF(C126="","",VLOOKUP($C126,'Entries 4'!A:D,4,0))</f>
        <v/>
      </c>
    </row>
    <row r="127" spans="2:6">
      <c r="B127" s="1">
        <f t="shared" si="2"/>
        <v>126</v>
      </c>
      <c r="D127" s="5" t="str">
        <f>IF(C127="","",VLOOKUP($C127,'Entries 4'!A:D,2,0))</f>
        <v/>
      </c>
      <c r="E127" s="5" t="str">
        <f>IF(C127="","",VLOOKUP($C127,'Entries 4'!A:D,3,0))</f>
        <v/>
      </c>
      <c r="F127" s="26" t="str">
        <f>IF(C127="","",VLOOKUP($C127,'Entries 4'!A:D,4,0))</f>
        <v/>
      </c>
    </row>
    <row r="128" spans="2:6">
      <c r="B128" s="1">
        <f t="shared" si="2"/>
        <v>127</v>
      </c>
      <c r="D128" s="5" t="str">
        <f>IF(C128="","",VLOOKUP($C128,'Entries 4'!A:D,2,0))</f>
        <v/>
      </c>
      <c r="E128" s="5" t="str">
        <f>IF(C128="","",VLOOKUP($C128,'Entries 4'!A:D,3,0))</f>
        <v/>
      </c>
      <c r="F128" s="26" t="str">
        <f>IF(C128="","",VLOOKUP($C128,'Entries 4'!A:D,4,0))</f>
        <v/>
      </c>
    </row>
    <row r="129" spans="2:6">
      <c r="B129" s="1">
        <f t="shared" si="2"/>
        <v>128</v>
      </c>
      <c r="D129" s="5" t="str">
        <f>IF(C129="","",VLOOKUP($C129,'Entries 4'!A:D,2,0))</f>
        <v/>
      </c>
      <c r="E129" s="5" t="str">
        <f>IF(C129="","",VLOOKUP($C129,'Entries 4'!A:D,3,0))</f>
        <v/>
      </c>
      <c r="F129" s="26" t="str">
        <f>IF(C129="","",VLOOKUP($C129,'Entries 4'!A:D,4,0))</f>
        <v/>
      </c>
    </row>
    <row r="130" spans="2:6">
      <c r="B130" s="1">
        <f t="shared" si="2"/>
        <v>129</v>
      </c>
      <c r="D130" s="5" t="str">
        <f>IF(C130="","",VLOOKUP($C130,'Entries 4'!A:D,2,0))</f>
        <v/>
      </c>
      <c r="E130" s="5" t="str">
        <f>IF(C130="","",VLOOKUP($C130,'Entries 4'!A:D,3,0))</f>
        <v/>
      </c>
      <c r="F130" s="26" t="str">
        <f>IF(C130="","",VLOOKUP($C130,'Entries 4'!A:D,4,0))</f>
        <v/>
      </c>
    </row>
    <row r="131" spans="2:6">
      <c r="B131" s="1">
        <f t="shared" si="2"/>
        <v>130</v>
      </c>
      <c r="D131" s="5" t="str">
        <f>IF(C131="","",VLOOKUP($C131,'Entries 4'!A:D,2,0))</f>
        <v/>
      </c>
      <c r="E131" s="5" t="str">
        <f>IF(C131="","",VLOOKUP($C131,'Entries 4'!A:D,3,0))</f>
        <v/>
      </c>
      <c r="F131" s="26" t="str">
        <f>IF(C131="","",VLOOKUP($C131,'Entries 4'!A:D,4,0))</f>
        <v/>
      </c>
    </row>
    <row r="132" spans="2:6">
      <c r="B132" s="1">
        <f t="shared" ref="B132:B150" si="3">SUM(B131+1)</f>
        <v>131</v>
      </c>
      <c r="D132" s="5" t="str">
        <f>IF(C132="","",VLOOKUP($C132,'Entries 4'!A:D,2,0))</f>
        <v/>
      </c>
      <c r="E132" s="5" t="str">
        <f>IF(C132="","",VLOOKUP($C132,'Entries 4'!A:D,3,0))</f>
        <v/>
      </c>
      <c r="F132" s="26" t="str">
        <f>IF(C132="","",VLOOKUP($C132,'Entries 4'!A:D,4,0))</f>
        <v/>
      </c>
    </row>
    <row r="133" spans="2:6">
      <c r="B133" s="1">
        <f t="shared" si="3"/>
        <v>132</v>
      </c>
      <c r="D133" s="5" t="str">
        <f>IF(C133="","",VLOOKUP($C133,'Entries 4'!A:D,2,0))</f>
        <v/>
      </c>
      <c r="E133" s="5" t="str">
        <f>IF(C133="","",VLOOKUP($C133,'Entries 4'!A:D,3,0))</f>
        <v/>
      </c>
      <c r="F133" s="26" t="str">
        <f>IF(C133="","",VLOOKUP($C133,'Entries 4'!A:D,4,0))</f>
        <v/>
      </c>
    </row>
    <row r="134" spans="2:6">
      <c r="B134" s="1">
        <f t="shared" si="3"/>
        <v>133</v>
      </c>
      <c r="D134" s="5" t="str">
        <f>IF(C134="","",VLOOKUP($C134,'Entries 4'!A:D,2,0))</f>
        <v/>
      </c>
      <c r="E134" s="5" t="str">
        <f>IF(C134="","",VLOOKUP($C134,'Entries 4'!A:D,3,0))</f>
        <v/>
      </c>
      <c r="F134" s="26" t="str">
        <f>IF(C134="","",VLOOKUP($C134,'Entries 4'!A:D,4,0))</f>
        <v/>
      </c>
    </row>
    <row r="135" spans="2:6">
      <c r="B135" s="1">
        <f t="shared" si="3"/>
        <v>134</v>
      </c>
      <c r="D135" s="5" t="str">
        <f>IF(C135="","",VLOOKUP($C135,'Entries 4'!A:D,2,0))</f>
        <v/>
      </c>
      <c r="E135" s="5" t="str">
        <f>IF(C135="","",VLOOKUP($C135,'Entries 4'!A:D,3,0))</f>
        <v/>
      </c>
      <c r="F135" s="26" t="str">
        <f>IF(C135="","",VLOOKUP($C135,'Entries 4'!A:D,4,0))</f>
        <v/>
      </c>
    </row>
    <row r="136" spans="2:6">
      <c r="B136" s="1">
        <f t="shared" si="3"/>
        <v>135</v>
      </c>
      <c r="D136" s="5" t="str">
        <f>IF(C136="","",VLOOKUP($C136,'Entries 4'!A:D,2,0))</f>
        <v/>
      </c>
      <c r="E136" s="5" t="str">
        <f>IF(C136="","",VLOOKUP($C136,'Entries 4'!A:D,3,0))</f>
        <v/>
      </c>
      <c r="F136" s="26" t="str">
        <f>IF(C136="","",VLOOKUP($C136,'Entries 4'!A:D,4,0))</f>
        <v/>
      </c>
    </row>
    <row r="137" spans="2:6">
      <c r="B137" s="1">
        <f t="shared" si="3"/>
        <v>136</v>
      </c>
      <c r="D137" s="5" t="str">
        <f>IF(C137="","",VLOOKUP($C137,'Entries 4'!A:D,2,0))</f>
        <v/>
      </c>
      <c r="E137" s="5" t="str">
        <f>IF(C137="","",VLOOKUP($C137,'Entries 4'!A:D,3,0))</f>
        <v/>
      </c>
      <c r="F137" s="26" t="str">
        <f>IF(C137="","",VLOOKUP($C137,'Entries 4'!A:D,4,0))</f>
        <v/>
      </c>
    </row>
    <row r="138" spans="2:6">
      <c r="B138" s="1">
        <f t="shared" si="3"/>
        <v>137</v>
      </c>
      <c r="D138" s="5" t="str">
        <f>IF(C138="","",VLOOKUP($C138,'Entries 4'!A:D,2,0))</f>
        <v/>
      </c>
      <c r="E138" s="5" t="str">
        <f>IF(C138="","",VLOOKUP($C138,'Entries 4'!A:D,3,0))</f>
        <v/>
      </c>
      <c r="F138" s="26" t="str">
        <f>IF(C138="","",VLOOKUP($C138,'Entries 4'!A:D,4,0))</f>
        <v/>
      </c>
    </row>
    <row r="139" spans="2:6">
      <c r="B139" s="1">
        <f t="shared" si="3"/>
        <v>138</v>
      </c>
      <c r="D139" s="5" t="str">
        <f>IF(C139="","",VLOOKUP($C139,'Entries 4'!A:D,2,0))</f>
        <v/>
      </c>
      <c r="E139" s="5" t="str">
        <f>IF(C139="","",VLOOKUP($C139,'Entries 4'!A:D,3,0))</f>
        <v/>
      </c>
      <c r="F139" s="26" t="str">
        <f>IF(C139="","",VLOOKUP($C139,'Entries 4'!A:D,4,0))</f>
        <v/>
      </c>
    </row>
    <row r="140" spans="2:6">
      <c r="B140" s="1">
        <f t="shared" si="3"/>
        <v>139</v>
      </c>
      <c r="D140" s="5" t="str">
        <f>IF(C140="","",VLOOKUP($C140,'Entries 4'!A:D,2,0))</f>
        <v/>
      </c>
      <c r="E140" s="5" t="str">
        <f>IF(C140="","",VLOOKUP($C140,'Entries 4'!A:D,3,0))</f>
        <v/>
      </c>
      <c r="F140" s="26" t="str">
        <f>IF(C140="","",VLOOKUP($C140,'Entries 4'!A:D,4,0))</f>
        <v/>
      </c>
    </row>
    <row r="141" spans="2:6">
      <c r="B141" s="1">
        <f t="shared" si="3"/>
        <v>140</v>
      </c>
      <c r="D141" s="5" t="str">
        <f>IF(C141="","",VLOOKUP($C141,'Entries 4'!A:D,2,0))</f>
        <v/>
      </c>
      <c r="E141" s="5" t="str">
        <f>IF(C141="","",VLOOKUP($C141,'Entries 4'!A:D,3,0))</f>
        <v/>
      </c>
      <c r="F141" s="26" t="str">
        <f>IF(C141="","",VLOOKUP($C141,'Entries 4'!A:D,4,0))</f>
        <v/>
      </c>
    </row>
    <row r="142" spans="2:6">
      <c r="B142" s="1">
        <f t="shared" si="3"/>
        <v>141</v>
      </c>
      <c r="D142" s="5" t="str">
        <f>IF(C142="","",VLOOKUP($C142,'Entries 4'!A:D,2,0))</f>
        <v/>
      </c>
      <c r="E142" s="5" t="str">
        <f>IF(C142="","",VLOOKUP($C142,'Entries 4'!A:D,3,0))</f>
        <v/>
      </c>
      <c r="F142" s="26" t="str">
        <f>IF(C142="","",VLOOKUP($C142,'Entries 4'!A:D,4,0))</f>
        <v/>
      </c>
    </row>
    <row r="143" spans="2:6">
      <c r="B143" s="1">
        <f t="shared" si="3"/>
        <v>142</v>
      </c>
      <c r="D143" s="5" t="str">
        <f>IF(C143="","",VLOOKUP($C143,'Entries 4'!A:D,2,0))</f>
        <v/>
      </c>
      <c r="E143" s="5" t="str">
        <f>IF(C143="","",VLOOKUP($C143,'Entries 4'!A:D,3,0))</f>
        <v/>
      </c>
      <c r="F143" s="26" t="str">
        <f>IF(C143="","",VLOOKUP($C143,'Entries 4'!A:D,4,0))</f>
        <v/>
      </c>
    </row>
    <row r="144" spans="2:6">
      <c r="B144" s="1">
        <f t="shared" si="3"/>
        <v>143</v>
      </c>
      <c r="D144" s="5" t="str">
        <f>IF(C144="","",VLOOKUP($C144,'Entries 4'!A:D,2,0))</f>
        <v/>
      </c>
      <c r="E144" s="5" t="str">
        <f>IF(C144="","",VLOOKUP($C144,'Entries 4'!A:D,3,0))</f>
        <v/>
      </c>
      <c r="F144" s="26" t="str">
        <f>IF(C144="","",VLOOKUP($C144,'Entries 4'!A:D,4,0))</f>
        <v/>
      </c>
    </row>
    <row r="145" spans="2:6">
      <c r="B145" s="1">
        <f t="shared" si="3"/>
        <v>144</v>
      </c>
      <c r="D145" s="5" t="str">
        <f>IF(C145="","",VLOOKUP($C145,'Entries 4'!A:D,2,0))</f>
        <v/>
      </c>
      <c r="E145" s="5" t="str">
        <f>IF(C145="","",VLOOKUP($C145,'Entries 4'!A:D,3,0))</f>
        <v/>
      </c>
      <c r="F145" s="26" t="str">
        <f>IF(C145="","",VLOOKUP($C145,'Entries 4'!A:D,4,0))</f>
        <v/>
      </c>
    </row>
    <row r="146" spans="2:6">
      <c r="B146" s="1">
        <f t="shared" si="3"/>
        <v>145</v>
      </c>
      <c r="D146" s="5" t="str">
        <f>IF(C146="","",VLOOKUP($C146,'Entries 4'!A:D,2,0))</f>
        <v/>
      </c>
      <c r="E146" s="5" t="str">
        <f>IF(C146="","",VLOOKUP($C146,'Entries 4'!A:D,3,0))</f>
        <v/>
      </c>
      <c r="F146" s="26" t="str">
        <f>IF(C146="","",VLOOKUP($C146,'Entries 4'!A:D,4,0))</f>
        <v/>
      </c>
    </row>
    <row r="147" spans="2:6">
      <c r="B147" s="1">
        <f t="shared" si="3"/>
        <v>146</v>
      </c>
      <c r="D147" s="5" t="str">
        <f>IF(C147="","",VLOOKUP($C147,'Entries 4'!A:D,2,0))</f>
        <v/>
      </c>
      <c r="E147" s="5" t="str">
        <f>IF(C147="","",VLOOKUP($C147,'Entries 4'!A:D,3,0))</f>
        <v/>
      </c>
      <c r="F147" s="26" t="str">
        <f>IF(C147="","",VLOOKUP($C147,'Entries 4'!A:D,4,0))</f>
        <v/>
      </c>
    </row>
    <row r="148" spans="2:6">
      <c r="B148" s="1">
        <f t="shared" si="3"/>
        <v>147</v>
      </c>
      <c r="D148" s="5" t="str">
        <f>IF(C148="","",VLOOKUP($C148,'Entries 4'!A:D,2,0))</f>
        <v/>
      </c>
      <c r="E148" s="5" t="str">
        <f>IF(C148="","",VLOOKUP($C148,'Entries 4'!A:D,3,0))</f>
        <v/>
      </c>
      <c r="F148" s="26" t="str">
        <f>IF(C148="","",VLOOKUP($C148,'Entries 4'!A:D,4,0))</f>
        <v/>
      </c>
    </row>
    <row r="149" spans="2:6">
      <c r="B149" s="1">
        <f t="shared" si="3"/>
        <v>148</v>
      </c>
      <c r="D149" s="5" t="str">
        <f>IF(C149="","",VLOOKUP($C149,'Entries 4'!A:D,2,0))</f>
        <v/>
      </c>
      <c r="E149" s="5" t="str">
        <f>IF(C149="","",VLOOKUP($C149,'Entries 4'!A:D,3,0))</f>
        <v/>
      </c>
      <c r="F149" s="26" t="str">
        <f>IF(C149="","",VLOOKUP($C149,'Entries 4'!A:D,4,0))</f>
        <v/>
      </c>
    </row>
    <row r="150" spans="2:6">
      <c r="B150" s="1">
        <f t="shared" si="3"/>
        <v>149</v>
      </c>
      <c r="D150" s="5" t="str">
        <f>IF(C150="","",VLOOKUP($C150,'Entries 4'!A:D,2,0))</f>
        <v/>
      </c>
      <c r="E150" s="5" t="str">
        <f>IF(C150="","",VLOOKUP($C150,'Entries 4'!A:D,3,0))</f>
        <v/>
      </c>
      <c r="F150" s="26" t="str">
        <f>IF(C150="","",VLOOKUP($C150,'Entries 4'!A:D,4,0))</f>
        <v/>
      </c>
    </row>
    <row r="151" spans="2:6">
      <c r="B151" s="1">
        <f>SUM(B150+1)</f>
        <v>150</v>
      </c>
      <c r="D151" s="5" t="str">
        <f>IF(C151="","",VLOOKUP($C151,'Entries 4'!A:D,2,0))</f>
        <v/>
      </c>
      <c r="E151" s="5" t="str">
        <f>IF(C151="","",VLOOKUP($C151,'Entries 4'!A:D,3,0))</f>
        <v/>
      </c>
      <c r="F151" s="26" t="str">
        <f>IF(C151="","",VLOOKUP($C151,'Entries 4'!A:D,4,0))</f>
        <v/>
      </c>
    </row>
    <row r="152" spans="2:6">
      <c r="D152" s="5" t="str">
        <f>IF(C152="","",VLOOKUP($C152,'Entries 1'!A:D,2,0))</f>
        <v/>
      </c>
      <c r="E152" s="5" t="str">
        <f>IF(C152="","",VLOOKUP($C152,'Entries 1'!A:D,3,0))</f>
        <v/>
      </c>
      <c r="F152" s="26" t="str">
        <f>IF(C152="","",VLOOKUP($C152,'Entries 1'!A:D,4,0))</f>
        <v/>
      </c>
    </row>
    <row r="153" spans="2:6">
      <c r="D153" s="5" t="str">
        <f>IF(C153="","",VLOOKUP($C153,'Entries 1'!A:D,2,0))</f>
        <v/>
      </c>
      <c r="E153" s="5" t="str">
        <f>IF(C153="","",VLOOKUP($C153,'Entries 1'!A:D,3,0))</f>
        <v/>
      </c>
      <c r="F153" s="26" t="str">
        <f>IF(C153="","",VLOOKUP($C153,'Entries 1'!A:D,4,0))</f>
        <v/>
      </c>
    </row>
    <row r="154" spans="2:6">
      <c r="D154" s="5" t="str">
        <f>IF(C154="","",VLOOKUP($C154,'Entries 1'!A:D,2,0))</f>
        <v/>
      </c>
      <c r="E154" s="5" t="str">
        <f>IF(C154="","",VLOOKUP($C154,'Entries 1'!A:D,3,0))</f>
        <v/>
      </c>
      <c r="F154" s="26" t="str">
        <f>IF(C154="","",VLOOKUP($C154,'Entries 1'!A:D,4,0))</f>
        <v/>
      </c>
    </row>
    <row r="155" spans="2:6">
      <c r="D155" s="5" t="str">
        <f>IF(C155="","",VLOOKUP($C155,'Entries 1'!A:D,2,0))</f>
        <v/>
      </c>
      <c r="E155" s="5" t="str">
        <f>IF(C155="","",VLOOKUP($C155,'Entries 1'!A:D,3,0))</f>
        <v/>
      </c>
      <c r="F155" s="26" t="str">
        <f>IF(C155="","",VLOOKUP($C155,'Entries 1'!A:D,4,0))</f>
        <v/>
      </c>
    </row>
    <row r="156" spans="2:6">
      <c r="D156" s="5" t="str">
        <f>IF(C156="","",VLOOKUP($C156,'Entries 1'!A:D,2,0))</f>
        <v/>
      </c>
      <c r="E156" s="5" t="str">
        <f>IF(C156="","",VLOOKUP($C156,'Entries 1'!A:D,3,0))</f>
        <v/>
      </c>
      <c r="F156" s="26" t="str">
        <f>IF(C156="","",VLOOKUP($C156,'Entries 1'!A:D,4,0))</f>
        <v/>
      </c>
    </row>
    <row r="157" spans="2:6">
      <c r="D157" s="5" t="str">
        <f>IF(C157="","",VLOOKUP($C157,'Entries 1'!A:D,2,0))</f>
        <v/>
      </c>
      <c r="E157" s="5" t="str">
        <f>IF(C157="","",VLOOKUP($C157,'Entries 1'!A:D,3,0))</f>
        <v/>
      </c>
      <c r="F157" s="26" t="str">
        <f>IF(C157="","",VLOOKUP($C157,'Entries 1'!A:D,4,0))</f>
        <v/>
      </c>
    </row>
    <row r="158" spans="2:6">
      <c r="D158" s="5" t="str">
        <f>IF(C158="","",VLOOKUP($C158,'Entries 1'!A:D,2,0))</f>
        <v/>
      </c>
      <c r="E158" s="5" t="str">
        <f>IF(C158="","",VLOOKUP($C158,'Entries 1'!A:D,3,0))</f>
        <v/>
      </c>
      <c r="F158" s="26" t="str">
        <f>IF(C158="","",VLOOKUP($C158,'Entries 1'!A:D,4,0))</f>
        <v/>
      </c>
    </row>
    <row r="159" spans="2:6">
      <c r="D159" s="5" t="str">
        <f>IF(C159="","",VLOOKUP($C159,'Entries 1'!A:D,2,0))</f>
        <v/>
      </c>
      <c r="E159" s="5" t="str">
        <f>IF(C159="","",VLOOKUP($C159,'Entries 1'!A:D,3,0))</f>
        <v/>
      </c>
      <c r="F159" s="26" t="str">
        <f>IF(C159="","",VLOOKUP($C159,'Entries 1'!A:D,4,0))</f>
        <v/>
      </c>
    </row>
    <row r="160" spans="2:6">
      <c r="D160" s="5" t="str">
        <f>IF(C160="","",VLOOKUP($C160,'Entries 1'!A:D,2,0))</f>
        <v/>
      </c>
      <c r="E160" s="5" t="str">
        <f>IF(C160="","",VLOOKUP($C160,'Entries 1'!A:D,3,0))</f>
        <v/>
      </c>
      <c r="F160" s="26" t="str">
        <f>IF(C160="","",VLOOKUP($C160,'Entries 1'!A:D,4,0))</f>
        <v/>
      </c>
    </row>
    <row r="161" spans="4:6">
      <c r="D161" s="5" t="str">
        <f>IF(C161="","",VLOOKUP($C161,'Entries 1'!A:D,2,0))</f>
        <v/>
      </c>
      <c r="E161" s="5" t="str">
        <f>IF(C161="","",VLOOKUP($C161,'Entries 1'!A:D,3,0))</f>
        <v/>
      </c>
      <c r="F161" s="26" t="str">
        <f>IF(C161="","",VLOOKUP($C161,'Entries 1'!A:D,4,0))</f>
        <v/>
      </c>
    </row>
    <row r="162" spans="4:6">
      <c r="D162" s="5" t="str">
        <f>IF(C162="","",VLOOKUP($C162,'Entries 1'!A:D,2,0))</f>
        <v/>
      </c>
      <c r="E162" s="5" t="str">
        <f>IF(C162="","",VLOOKUP($C162,'Entries 1'!A:D,3,0))</f>
        <v/>
      </c>
      <c r="F162" s="26" t="str">
        <f>IF(C162="","",VLOOKUP($C162,'Entries 1'!A:D,4,0))</f>
        <v/>
      </c>
    </row>
    <row r="163" spans="4:6">
      <c r="D163" s="5" t="str">
        <f>IF(C163="","",VLOOKUP($C163,'Entries 1'!A:D,2,0))</f>
        <v/>
      </c>
      <c r="E163" s="5" t="str">
        <f>IF(C163="","",VLOOKUP($C163,'Entries 1'!A:D,3,0))</f>
        <v/>
      </c>
      <c r="F163" s="26" t="str">
        <f>IF(C163="","",VLOOKUP($C163,'Entries 1'!A:D,4,0))</f>
        <v/>
      </c>
    </row>
    <row r="164" spans="4:6">
      <c r="D164" s="5" t="str">
        <f>IF(C164="","",VLOOKUP($C164,'Entries 1'!A:D,2,0))</f>
        <v/>
      </c>
      <c r="E164" s="5" t="str">
        <f>IF(C164="","",VLOOKUP($C164,'Entries 1'!A:D,3,0))</f>
        <v/>
      </c>
      <c r="F164" s="26" t="str">
        <f>IF(C164="","",VLOOKUP($C164,'Entries 1'!A:D,4,0))</f>
        <v/>
      </c>
    </row>
    <row r="165" spans="4:6">
      <c r="D165" s="5" t="str">
        <f>IF(C165="","",VLOOKUP($C165,'Entries 1'!A:D,2,0))</f>
        <v/>
      </c>
      <c r="E165" s="5" t="str">
        <f>IF(C165="","",VLOOKUP($C165,'Entries 1'!A:D,3,0))</f>
        <v/>
      </c>
      <c r="F165" s="26" t="str">
        <f>IF(C165="","",VLOOKUP($C165,'Entries 1'!A:D,4,0))</f>
        <v/>
      </c>
    </row>
    <row r="166" spans="4:6">
      <c r="D166" s="5" t="str">
        <f>IF(C166="","",VLOOKUP($C166,'Entries 1'!A:D,2,0))</f>
        <v/>
      </c>
      <c r="E166" s="5" t="str">
        <f>IF(C166="","",VLOOKUP($C166,'Entries 1'!A:D,3,0))</f>
        <v/>
      </c>
      <c r="F166" s="26" t="str">
        <f>IF(C166="","",VLOOKUP($C166,'Entries 1'!A:D,4,0))</f>
        <v/>
      </c>
    </row>
    <row r="167" spans="4:6">
      <c r="D167" s="5" t="str">
        <f>IF(C167="","",VLOOKUP($C167,'Entries 1'!A:D,2,0))</f>
        <v/>
      </c>
      <c r="E167" s="5" t="str">
        <f>IF(C167="","",VLOOKUP($C167,'Entries 1'!A:D,3,0))</f>
        <v/>
      </c>
      <c r="F167" s="26" t="str">
        <f>IF(C167="","",VLOOKUP($C167,'Entries 1'!A:D,4,0))</f>
        <v/>
      </c>
    </row>
    <row r="168" spans="4:6">
      <c r="D168" s="5" t="str">
        <f>IF(C168="","",VLOOKUP($C168,'Entries 1'!A:D,2,0))</f>
        <v/>
      </c>
      <c r="E168" s="5" t="str">
        <f>IF(C168="","",VLOOKUP($C168,'Entries 1'!A:D,3,0))</f>
        <v/>
      </c>
      <c r="F168" s="26" t="str">
        <f>IF(C168="","",VLOOKUP($C168,'Entries 1'!A:D,4,0))</f>
        <v/>
      </c>
    </row>
    <row r="169" spans="4:6">
      <c r="D169" s="5" t="str">
        <f>IF(C169="","",VLOOKUP($C169,'Entries 1'!A:D,2,0))</f>
        <v/>
      </c>
      <c r="E169" s="5" t="str">
        <f>IF(C169="","",VLOOKUP($C169,'Entries 1'!A:D,3,0))</f>
        <v/>
      </c>
      <c r="F169" s="26" t="str">
        <f>IF(C169="","",VLOOKUP($C169,'Entries 1'!A:D,4,0))</f>
        <v/>
      </c>
    </row>
    <row r="170" spans="4:6">
      <c r="D170" s="5" t="str">
        <f>IF(C170="","",VLOOKUP($C170,'Entries 1'!A:D,2,0))</f>
        <v/>
      </c>
      <c r="E170" s="5" t="str">
        <f>IF(C170="","",VLOOKUP($C170,'Entries 1'!A:D,3,0))</f>
        <v/>
      </c>
      <c r="F170" s="26" t="str">
        <f>IF(C170="","",VLOOKUP($C170,'Entries 1'!A:D,4,0))</f>
        <v/>
      </c>
    </row>
    <row r="171" spans="4:6">
      <c r="D171" s="5" t="str">
        <f>IF(C171="","",VLOOKUP($C171,'Entries 1'!A:D,2,0))</f>
        <v/>
      </c>
      <c r="E171" s="5" t="str">
        <f>IF(C171="","",VLOOKUP($C171,'Entries 1'!A:D,3,0))</f>
        <v/>
      </c>
      <c r="F171" s="26" t="str">
        <f>IF(C171="","",VLOOKUP($C171,'Entries 1'!A:D,4,0))</f>
        <v/>
      </c>
    </row>
    <row r="172" spans="4:6">
      <c r="D172" s="5" t="str">
        <f>IF(C172="","",VLOOKUP($C172,'Entries 1'!A:D,2,0))</f>
        <v/>
      </c>
      <c r="E172" s="5" t="str">
        <f>IF(C172="","",VLOOKUP($C172,'Entries 1'!A:D,3,0))</f>
        <v/>
      </c>
      <c r="F172" s="26" t="str">
        <f>IF(C172="","",VLOOKUP($C172,'Entries 1'!A:D,4,0))</f>
        <v/>
      </c>
    </row>
    <row r="173" spans="4:6">
      <c r="D173" s="5" t="str">
        <f>IF(C173="","",VLOOKUP($C173,'Entries 1'!A:D,2,0))</f>
        <v/>
      </c>
      <c r="E173" s="5" t="str">
        <f>IF(C173="","",VLOOKUP($C173,'Entries 1'!A:D,3,0))</f>
        <v/>
      </c>
      <c r="F173" s="26" t="str">
        <f>IF(C173="","",VLOOKUP($C173,'Entries 1'!A:D,4,0))</f>
        <v/>
      </c>
    </row>
    <row r="174" spans="4:6">
      <c r="D174" s="5" t="str">
        <f>IF(C174="","",VLOOKUP($C174,'Entries 1'!A:D,2,0))</f>
        <v/>
      </c>
      <c r="E174" s="5" t="str">
        <f>IF(C174="","",VLOOKUP($C174,'Entries 1'!A:D,3,0))</f>
        <v/>
      </c>
      <c r="F174" s="26" t="str">
        <f>IF(C174="","",VLOOKUP($C174,'Entries 1'!A:D,4,0))</f>
        <v/>
      </c>
    </row>
    <row r="175" spans="4:6">
      <c r="D175" s="5" t="str">
        <f>IF(C175="","",VLOOKUP($C175,'Entries 1'!A:D,2,0))</f>
        <v/>
      </c>
      <c r="E175" s="5" t="str">
        <f>IF(C175="","",VLOOKUP($C175,'Entries 1'!A:D,3,0))</f>
        <v/>
      </c>
      <c r="F175" s="26" t="str">
        <f>IF(C175="","",VLOOKUP($C175,'Entries 1'!A:D,4,0))</f>
        <v/>
      </c>
    </row>
    <row r="176" spans="4:6">
      <c r="D176" s="5" t="str">
        <f>IF(C176="","",VLOOKUP($C176,'Entries 1'!A:D,2,0))</f>
        <v/>
      </c>
      <c r="E176" s="5" t="str">
        <f>IF(C176="","",VLOOKUP($C176,'Entries 1'!A:D,3,0))</f>
        <v/>
      </c>
      <c r="F176" s="26" t="str">
        <f>IF(C176="","",VLOOKUP($C176,'Entries 1'!A:D,4,0))</f>
        <v/>
      </c>
    </row>
    <row r="177" spans="4:6">
      <c r="D177" s="5" t="str">
        <f>IF(C177="","",VLOOKUP($C177,'Entries 1'!A:D,2,0))</f>
        <v/>
      </c>
      <c r="E177" s="5" t="str">
        <f>IF(C177="","",VLOOKUP($C177,'Entries 1'!A:D,3,0))</f>
        <v/>
      </c>
      <c r="F177" s="26" t="str">
        <f>IF(C177="","",VLOOKUP($C177,'Entries 1'!A:D,4,0))</f>
        <v/>
      </c>
    </row>
    <row r="178" spans="4:6">
      <c r="D178" s="5" t="str">
        <f>IF(C178="","",VLOOKUP($C178,'Entries 1'!A:D,2,0))</f>
        <v/>
      </c>
      <c r="E178" s="5" t="str">
        <f>IF(C178="","",VLOOKUP($C178,'Entries 1'!A:D,3,0))</f>
        <v/>
      </c>
      <c r="F178" s="26" t="str">
        <f>IF(C178="","",VLOOKUP($C178,'Entries 1'!A:D,4,0))</f>
        <v/>
      </c>
    </row>
    <row r="179" spans="4:6">
      <c r="D179" s="5" t="str">
        <f>IF(C179="","",VLOOKUP($C179,'Entries 1'!A:D,2,0))</f>
        <v/>
      </c>
      <c r="E179" s="5" t="str">
        <f>IF(C179="","",VLOOKUP($C179,'Entries 1'!A:D,3,0))</f>
        <v/>
      </c>
      <c r="F179" s="26" t="str">
        <f>IF(C179="","",VLOOKUP($C179,'Entries 1'!A:D,4,0))</f>
        <v/>
      </c>
    </row>
    <row r="180" spans="4:6">
      <c r="D180" s="5" t="str">
        <f>IF(C180="","",VLOOKUP($C180,'Entries 1'!A:D,2,0))</f>
        <v/>
      </c>
      <c r="E180" s="5" t="str">
        <f>IF(C180="","",VLOOKUP($C180,'Entries 1'!A:D,3,0))</f>
        <v/>
      </c>
      <c r="F180" s="26" t="str">
        <f>IF(C180="","",VLOOKUP($C180,'Entries 1'!A:D,4,0))</f>
        <v/>
      </c>
    </row>
    <row r="181" spans="4:6">
      <c r="D181" s="5" t="str">
        <f>IF(C181="","",VLOOKUP($C181,'Entries 1'!A:D,2,0))</f>
        <v/>
      </c>
      <c r="E181" s="5" t="str">
        <f>IF(C181="","",VLOOKUP($C181,'Entries 1'!A:D,3,0))</f>
        <v/>
      </c>
      <c r="F181" s="26" t="str">
        <f>IF(C181="","",VLOOKUP($C181,'Entries 1'!A:D,4,0))</f>
        <v/>
      </c>
    </row>
    <row r="182" spans="4:6">
      <c r="D182" s="5" t="str">
        <f>IF(C182="","",VLOOKUP($C182,'Entries 1'!A:D,2,0))</f>
        <v/>
      </c>
      <c r="E182" s="5" t="str">
        <f>IF(C182="","",VLOOKUP($C182,'Entries 1'!A:D,3,0))</f>
        <v/>
      </c>
      <c r="F182" s="26" t="str">
        <f>IF(C182="","",VLOOKUP($C182,'Entries 1'!A:D,4,0))</f>
        <v/>
      </c>
    </row>
    <row r="183" spans="4:6">
      <c r="D183" s="5" t="str">
        <f>IF(C183="","",VLOOKUP($C183,'Entries 1'!A:D,2,0))</f>
        <v/>
      </c>
      <c r="E183" s="5" t="str">
        <f>IF(C183="","",VLOOKUP($C183,'Entries 1'!A:D,3,0))</f>
        <v/>
      </c>
      <c r="F183" s="26" t="str">
        <f>IF(C183="","",VLOOKUP($C183,'Entries 1'!A:D,4,0))</f>
        <v/>
      </c>
    </row>
    <row r="184" spans="4:6">
      <c r="D184" s="5" t="str">
        <f>IF(C184="","",VLOOKUP($C184,'Entries 1'!A:D,2,0))</f>
        <v/>
      </c>
      <c r="E184" s="5" t="str">
        <f>IF(C184="","",VLOOKUP($C184,'Entries 1'!A:D,3,0))</f>
        <v/>
      </c>
      <c r="F184" s="26" t="str">
        <f>IF(C184="","",VLOOKUP($C184,'Entries 1'!A:D,4,0))</f>
        <v/>
      </c>
    </row>
    <row r="185" spans="4:6">
      <c r="D185" s="5" t="str">
        <f>IF(C185="","",VLOOKUP($C185,'Entries 1'!A:D,2,0))</f>
        <v/>
      </c>
      <c r="E185" s="5" t="str">
        <f>IF(C185="","",VLOOKUP($C185,'Entries 1'!A:D,3,0))</f>
        <v/>
      </c>
      <c r="F185" s="26" t="str">
        <f>IF(C185="","",VLOOKUP($C185,'Entries 1'!A:D,4,0))</f>
        <v/>
      </c>
    </row>
    <row r="186" spans="4:6">
      <c r="D186" s="5" t="str">
        <f>IF(C186="","",VLOOKUP($C186,'Entries 1'!A:D,2,0))</f>
        <v/>
      </c>
      <c r="E186" s="5" t="str">
        <f>IF(C186="","",VLOOKUP($C186,'Entries 1'!A:D,3,0))</f>
        <v/>
      </c>
      <c r="F186" s="26" t="str">
        <f>IF(C186="","",VLOOKUP($C186,'Entries 1'!A:D,4,0))</f>
        <v/>
      </c>
    </row>
    <row r="187" spans="4:6">
      <c r="D187" s="5" t="str">
        <f>IF(C187="","",VLOOKUP($C187,'Entries 1'!A:D,2,0))</f>
        <v/>
      </c>
      <c r="E187" s="5" t="str">
        <f>IF(C187="","",VLOOKUP($C187,'Entries 1'!A:D,3,0))</f>
        <v/>
      </c>
      <c r="F187" s="26" t="str">
        <f>IF(C187="","",VLOOKUP($C187,'Entries 1'!A:D,4,0))</f>
        <v/>
      </c>
    </row>
    <row r="188" spans="4:6">
      <c r="D188" s="5" t="str">
        <f>IF(C188="","",VLOOKUP($C188,'Entries 1'!A:D,2,0))</f>
        <v/>
      </c>
      <c r="E188" s="5" t="str">
        <f>IF(C188="","",VLOOKUP($C188,'Entries 1'!A:D,3,0))</f>
        <v/>
      </c>
      <c r="F188" s="26" t="str">
        <f>IF(C188="","",VLOOKUP($C188,'Entries 1'!A:D,4,0))</f>
        <v/>
      </c>
    </row>
    <row r="189" spans="4:6">
      <c r="D189" s="5" t="str">
        <f>IF(C189="","",VLOOKUP($C189,'Entries 1'!A:D,2,0))</f>
        <v/>
      </c>
      <c r="E189" s="5" t="str">
        <f>IF(C189="","",VLOOKUP($C189,'Entries 1'!A:D,3,0))</f>
        <v/>
      </c>
      <c r="F189" s="26" t="str">
        <f>IF(C189="","",VLOOKUP($C189,'Entries 1'!A:D,4,0))</f>
        <v/>
      </c>
    </row>
    <row r="190" spans="4:6">
      <c r="D190" s="5" t="str">
        <f>IF(C190="","",VLOOKUP($C190,'Entries 1'!A:D,2,0))</f>
        <v/>
      </c>
      <c r="E190" s="5" t="str">
        <f>IF(C190="","",VLOOKUP($C190,'Entries 1'!A:D,3,0))</f>
        <v/>
      </c>
      <c r="F190" s="26" t="str">
        <f>IF(C190="","",VLOOKUP($C190,'Entries 1'!A:D,4,0))</f>
        <v/>
      </c>
    </row>
    <row r="191" spans="4:6">
      <c r="D191" s="5" t="str">
        <f>IF(C191="","",VLOOKUP($C191,'Entries 1'!A:D,2,0))</f>
        <v/>
      </c>
      <c r="E191" s="5" t="str">
        <f>IF(C191="","",VLOOKUP($C191,'Entries 1'!A:D,3,0))</f>
        <v/>
      </c>
      <c r="F191" s="26" t="str">
        <f>IF(C191="","",VLOOKUP($C191,'Entries 1'!A:D,4,0))</f>
        <v/>
      </c>
    </row>
    <row r="192" spans="4:6">
      <c r="D192" s="5" t="str">
        <f>IF(C192="","",VLOOKUP($C192,'Entries 1'!A:D,2,0))</f>
        <v/>
      </c>
      <c r="E192" s="5" t="str">
        <f>IF(C192="","",VLOOKUP($C192,'Entries 1'!A:D,3,0))</f>
        <v/>
      </c>
      <c r="F192" s="26" t="str">
        <f>IF(C192="","",VLOOKUP($C192,'Entries 1'!A:D,4,0))</f>
        <v/>
      </c>
    </row>
    <row r="193" spans="4:6">
      <c r="D193" s="5" t="str">
        <f>IF(C193="","",VLOOKUP($C193,'Entries 1'!A:D,2,0))</f>
        <v/>
      </c>
      <c r="E193" s="5" t="str">
        <f>IF(C193="","",VLOOKUP($C193,'Entries 1'!A:D,3,0))</f>
        <v/>
      </c>
      <c r="F193" s="26" t="str">
        <f>IF(C193="","",VLOOKUP($C193,'Entries 1'!A:D,4,0))</f>
        <v/>
      </c>
    </row>
    <row r="194" spans="4:6">
      <c r="D194" s="5" t="str">
        <f>IF(C194="","",VLOOKUP($C194,'Entries 1'!A:D,2,0))</f>
        <v/>
      </c>
      <c r="E194" s="5" t="str">
        <f>IF(C194="","",VLOOKUP($C194,'Entries 1'!A:D,3,0))</f>
        <v/>
      </c>
      <c r="F194" s="26" t="str">
        <f>IF(C194="","",VLOOKUP($C194,'Entries 1'!A:D,4,0))</f>
        <v/>
      </c>
    </row>
    <row r="195" spans="4:6">
      <c r="D195" s="5" t="str">
        <f>IF(C195="","",VLOOKUP($C195,'Entries 1'!A:D,2,0))</f>
        <v/>
      </c>
      <c r="E195" s="5" t="str">
        <f>IF(C195="","",VLOOKUP($C195,'Entries 1'!A:D,3,0))</f>
        <v/>
      </c>
      <c r="F195" s="26" t="str">
        <f>IF(C195="","",VLOOKUP($C195,'Entries 1'!A:D,4,0))</f>
        <v/>
      </c>
    </row>
    <row r="196" spans="4:6">
      <c r="D196" s="5" t="str">
        <f>IF(C196="","",VLOOKUP($C196,'Entries 1'!A:D,2,0))</f>
        <v/>
      </c>
      <c r="E196" s="5" t="str">
        <f>IF(C196="","",VLOOKUP($C196,'Entries 1'!A:D,3,0))</f>
        <v/>
      </c>
      <c r="F196" s="26" t="str">
        <f>IF(C196="","",VLOOKUP($C196,'Entries 1'!A:D,4,0))</f>
        <v/>
      </c>
    </row>
    <row r="197" spans="4:6">
      <c r="D197" s="5" t="str">
        <f>IF(C197="","",VLOOKUP($C197,'Entries 1'!A:D,2,0))</f>
        <v/>
      </c>
      <c r="E197" s="5" t="str">
        <f>IF(C197="","",VLOOKUP($C197,'Entries 1'!A:D,3,0))</f>
        <v/>
      </c>
      <c r="F197" s="26" t="str">
        <f>IF(C197="","",VLOOKUP($C197,'Entries 1'!A:D,4,0))</f>
        <v/>
      </c>
    </row>
    <row r="198" spans="4:6">
      <c r="D198" s="5" t="str">
        <f>IF(C198="","",VLOOKUP($C198,'Entries 1'!A:D,2,0))</f>
        <v/>
      </c>
      <c r="E198" s="5" t="str">
        <f>IF(C198="","",VLOOKUP($C198,'Entries 1'!A:D,3,0))</f>
        <v/>
      </c>
      <c r="F198" s="26" t="str">
        <f>IF(C198="","",VLOOKUP($C198,'Entries 1'!A:D,4,0))</f>
        <v/>
      </c>
    </row>
    <row r="199" spans="4:6">
      <c r="D199" s="5" t="str">
        <f>IF(C199="","",VLOOKUP($C199,'Entries 1'!A:D,2,0))</f>
        <v/>
      </c>
      <c r="E199" s="5" t="str">
        <f>IF(C199="","",VLOOKUP($C199,'Entries 1'!A:D,3,0))</f>
        <v/>
      </c>
      <c r="F199" s="26" t="str">
        <f>IF(C199="","",VLOOKUP($C199,'Entries 1'!A:D,4,0))</f>
        <v/>
      </c>
    </row>
    <row r="200" spans="4:6">
      <c r="D200" s="5" t="str">
        <f>IF(C200="","",VLOOKUP($C200,'Entries 1'!A:D,2,0))</f>
        <v/>
      </c>
      <c r="E200" s="5" t="str">
        <f>IF(C200="","",VLOOKUP($C200,'Entries 1'!A:D,3,0))</f>
        <v/>
      </c>
      <c r="F200" s="26" t="str">
        <f>IF(C200="","",VLOOKUP($C200,'Entries 1'!A:D,4,0))</f>
        <v/>
      </c>
    </row>
    <row r="201" spans="4:6">
      <c r="D201" s="5" t="str">
        <f>IF(C201="","",VLOOKUP($C201,'Entries 1'!A:D,2,0))</f>
        <v/>
      </c>
      <c r="E201" s="5" t="str">
        <f>IF(C201="","",VLOOKUP($C201,'Entries 1'!A:D,3,0))</f>
        <v/>
      </c>
      <c r="F201" s="26" t="str">
        <f>IF(C201="","",VLOOKUP($C201,'Entries 1'!A:D,4,0))</f>
        <v/>
      </c>
    </row>
    <row r="202" spans="4:6">
      <c r="D202" s="5" t="str">
        <f>IF(C202="","",VLOOKUP($C202,'Entries 1'!A:D,2,0))</f>
        <v/>
      </c>
      <c r="E202" s="5" t="str">
        <f>IF(C202="","",VLOOKUP($C202,'Entries 1'!A:D,3,0))</f>
        <v/>
      </c>
      <c r="F202" s="26" t="str">
        <f>IF(C202="","",VLOOKUP($C202,'Entries 1'!A:D,4,0))</f>
        <v/>
      </c>
    </row>
    <row r="203" spans="4:6">
      <c r="D203" s="5" t="str">
        <f>IF(C203="","",VLOOKUP($C203,'Entries 1'!A:D,2,0))</f>
        <v/>
      </c>
      <c r="E203" s="5" t="str">
        <f>IF(C203="","",VLOOKUP($C203,'Entries 1'!A:D,3,0))</f>
        <v/>
      </c>
      <c r="F203" s="26" t="str">
        <f>IF(C203="","",VLOOKUP($C203,'Entries 1'!A:D,4,0))</f>
        <v/>
      </c>
    </row>
    <row r="204" spans="4:6">
      <c r="D204" s="5" t="str">
        <f>IF(C204="","",VLOOKUP($C204,'Entries 1'!A:D,2,0))</f>
        <v/>
      </c>
      <c r="E204" s="5" t="str">
        <f>IF(C204="","",VLOOKUP($C204,'Entries 1'!A:D,3,0))</f>
        <v/>
      </c>
      <c r="F204" s="26" t="str">
        <f>IF(C204="","",VLOOKUP($C204,'Entries 1'!A:D,4,0))</f>
        <v/>
      </c>
    </row>
    <row r="205" spans="4:6">
      <c r="D205" s="5" t="str">
        <f>IF(C205="","",VLOOKUP($C205,'Entries 1'!A:D,2,0))</f>
        <v/>
      </c>
      <c r="E205" s="5" t="str">
        <f>IF(C205="","",VLOOKUP($C205,'Entries 1'!A:D,3,0))</f>
        <v/>
      </c>
      <c r="F205" s="26" t="str">
        <f>IF(C205="","",VLOOKUP($C205,'Entries 1'!A:D,4,0))</f>
        <v/>
      </c>
    </row>
    <row r="206" spans="4:6">
      <c r="D206" s="5" t="str">
        <f>IF(C206="","",VLOOKUP($C206,'Entries 1'!A:D,2,0))</f>
        <v/>
      </c>
      <c r="E206" s="5" t="str">
        <f>IF(C206="","",VLOOKUP($C206,'Entries 1'!A:D,3,0))</f>
        <v/>
      </c>
      <c r="F206" s="26" t="str">
        <f>IF(C206="","",VLOOKUP($C206,'Entries 1'!A:D,4,0))</f>
        <v/>
      </c>
    </row>
    <row r="207" spans="4:6">
      <c r="D207" s="5" t="str">
        <f>IF(C207="","",VLOOKUP($C207,'Entries 1'!A:D,2,0))</f>
        <v/>
      </c>
      <c r="E207" s="5" t="str">
        <f>IF(C207="","",VLOOKUP($C207,'Entries 1'!A:D,3,0))</f>
        <v/>
      </c>
      <c r="F207" s="26" t="str">
        <f>IF(C207="","",VLOOKUP($C207,'Entries 1'!A:D,4,0))</f>
        <v/>
      </c>
    </row>
    <row r="208" spans="4:6">
      <c r="D208" s="5" t="str">
        <f>IF(C208="","",VLOOKUP($C208,'Entries 1'!A:D,2,0))</f>
        <v/>
      </c>
      <c r="E208" s="5" t="str">
        <f>IF(C208="","",VLOOKUP($C208,'Entries 1'!A:D,3,0))</f>
        <v/>
      </c>
      <c r="F208" s="26" t="str">
        <f>IF(C208="","",VLOOKUP($C208,'Entries 1'!A:D,4,0))</f>
        <v/>
      </c>
    </row>
    <row r="209" spans="4:6">
      <c r="D209" s="5" t="str">
        <f>IF(C209="","",VLOOKUP($C209,'Entries 1'!A:D,2,0))</f>
        <v/>
      </c>
      <c r="E209" s="5" t="str">
        <f>IF(C209="","",VLOOKUP($C209,'Entries 1'!A:D,3,0))</f>
        <v/>
      </c>
      <c r="F209" s="26" t="str">
        <f>IF(C209="","",VLOOKUP($C209,'Entries 1'!A:D,4,0))</f>
        <v/>
      </c>
    </row>
    <row r="210" spans="4:6">
      <c r="D210" s="5" t="str">
        <f>IF(C210="","",VLOOKUP($C210,'Entries 1'!A:D,2,0))</f>
        <v/>
      </c>
      <c r="E210" s="5" t="str">
        <f>IF(C210="","",VLOOKUP($C210,'Entries 1'!A:D,3,0))</f>
        <v/>
      </c>
      <c r="F210" s="26" t="str">
        <f>IF(C210="","",VLOOKUP($C210,'Entries 1'!A:D,4,0))</f>
        <v/>
      </c>
    </row>
    <row r="211" spans="4:6">
      <c r="D211" s="5" t="str">
        <f>IF(C211="","",VLOOKUP($C211,'Entries 1'!A:D,2,0))</f>
        <v/>
      </c>
      <c r="E211" s="5" t="str">
        <f>IF(C211="","",VLOOKUP($C211,'Entries 1'!A:D,3,0))</f>
        <v/>
      </c>
      <c r="F211" s="26" t="str">
        <f>IF(C211="","",VLOOKUP($C211,'Entries 1'!A:D,4,0))</f>
        <v/>
      </c>
    </row>
    <row r="212" spans="4:6">
      <c r="D212" s="5" t="str">
        <f>IF(C212="","",VLOOKUP($C212,'Entries 1'!A:D,2,0))</f>
        <v/>
      </c>
      <c r="E212" s="5" t="str">
        <f>IF(C212="","",VLOOKUP($C212,'Entries 1'!A:D,3,0))</f>
        <v/>
      </c>
      <c r="F212" s="26" t="str">
        <f>IF(C212="","",VLOOKUP($C212,'Entries 1'!A:D,4,0))</f>
        <v/>
      </c>
    </row>
    <row r="213" spans="4:6">
      <c r="D213" s="5" t="str">
        <f>IF(C213="","",VLOOKUP($C213,'Entries 1'!A:D,2,0))</f>
        <v/>
      </c>
      <c r="E213" s="5" t="str">
        <f>IF(C213="","",VLOOKUP($C213,'Entries 1'!A:D,3,0))</f>
        <v/>
      </c>
      <c r="F213" s="26" t="str">
        <f>IF(C213="","",VLOOKUP($C213,'Entries 1'!A:D,4,0))</f>
        <v/>
      </c>
    </row>
    <row r="214" spans="4:6">
      <c r="D214" s="5" t="str">
        <f>IF(C214="","",VLOOKUP($C214,'Entries 1'!A:D,2,0))</f>
        <v/>
      </c>
      <c r="E214" s="5" t="str">
        <f>IF(C214="","",VLOOKUP($C214,'Entries 1'!A:D,3,0))</f>
        <v/>
      </c>
      <c r="F214" s="26" t="str">
        <f>IF(C214="","",VLOOKUP($C214,'Entries 1'!A:D,4,0))</f>
        <v/>
      </c>
    </row>
    <row r="215" spans="4:6">
      <c r="D215" s="5" t="str">
        <f>IF(C215="","",VLOOKUP($C215,'Entries 1'!A:D,2,0))</f>
        <v/>
      </c>
      <c r="E215" s="5" t="str">
        <f>IF(C215="","",VLOOKUP($C215,'Entries 1'!A:D,3,0))</f>
        <v/>
      </c>
      <c r="F215" s="26" t="str">
        <f>IF(C215="","",VLOOKUP($C215,'Entries 1'!A:D,4,0))</f>
        <v/>
      </c>
    </row>
    <row r="216" spans="4:6">
      <c r="D216" s="5" t="str">
        <f>IF(C216="","",VLOOKUP($C216,'Entries 1'!A:D,2,0))</f>
        <v/>
      </c>
      <c r="E216" s="5" t="str">
        <f>IF(C216="","",VLOOKUP($C216,'Entries 1'!A:D,3,0))</f>
        <v/>
      </c>
      <c r="F216" s="26" t="str">
        <f>IF(C216="","",VLOOKUP($C216,'Entries 1'!A:D,4,0))</f>
        <v/>
      </c>
    </row>
    <row r="217" spans="4:6">
      <c r="D217" s="5" t="str">
        <f>IF(C217="","",VLOOKUP($C217,'Entries 1'!A:D,2,0))</f>
        <v/>
      </c>
      <c r="E217" s="5" t="str">
        <f>IF(C217="","",VLOOKUP($C217,'Entries 1'!A:D,3,0))</f>
        <v/>
      </c>
      <c r="F217" s="26" t="str">
        <f>IF(C217="","",VLOOKUP($C217,'Entries 1'!A:D,4,0))</f>
        <v/>
      </c>
    </row>
    <row r="218" spans="4:6">
      <c r="D218" s="5" t="str">
        <f>IF(C218="","",VLOOKUP($C218,'Entries 1'!A:D,2,0))</f>
        <v/>
      </c>
      <c r="E218" s="5" t="str">
        <f>IF(C218="","",VLOOKUP($C218,'Entries 1'!A:D,3,0))</f>
        <v/>
      </c>
      <c r="F218" s="26" t="str">
        <f>IF(C218="","",VLOOKUP($C218,'Entries 1'!A:D,4,0))</f>
        <v/>
      </c>
    </row>
    <row r="219" spans="4:6">
      <c r="D219" s="5" t="str">
        <f>IF(C219="","",VLOOKUP($C219,'Entries 1'!A:D,2,0))</f>
        <v/>
      </c>
      <c r="E219" s="5" t="str">
        <f>IF(C219="","",VLOOKUP($C219,'Entries 1'!A:D,3,0))</f>
        <v/>
      </c>
      <c r="F219" s="26" t="str">
        <f>IF(C219="","",VLOOKUP($C219,'Entries 1'!A:D,4,0))</f>
        <v/>
      </c>
    </row>
    <row r="220" spans="4:6">
      <c r="D220" s="5" t="str">
        <f>IF(C220="","",VLOOKUP($C220,'Entries 1'!A:D,2,0))</f>
        <v/>
      </c>
      <c r="E220" s="5" t="str">
        <f>IF(C220="","",VLOOKUP($C220,'Entries 1'!A:D,3,0))</f>
        <v/>
      </c>
      <c r="F220" s="26" t="str">
        <f>IF(C220="","",VLOOKUP($C220,'Entries 1'!A:D,4,0))</f>
        <v/>
      </c>
    </row>
    <row r="221" spans="4:6">
      <c r="D221" s="5" t="str">
        <f>IF(C221="","",VLOOKUP($C221,'Entries 1'!A:D,2,0))</f>
        <v/>
      </c>
      <c r="E221" s="5" t="str">
        <f>IF(C221="","",VLOOKUP($C221,'Entries 1'!A:D,3,0))</f>
        <v/>
      </c>
      <c r="F221" s="26" t="str">
        <f>IF(C221="","",VLOOKUP($C221,'Entries 1'!A:D,4,0))</f>
        <v/>
      </c>
    </row>
    <row r="222" spans="4:6">
      <c r="D222" s="5" t="str">
        <f>IF(C222="","",VLOOKUP($C222,'Entries 1'!A:D,2,0))</f>
        <v/>
      </c>
      <c r="E222" s="5" t="str">
        <f>IF(C222="","",VLOOKUP($C222,'Entries 1'!A:D,3,0))</f>
        <v/>
      </c>
      <c r="F222" s="26" t="str">
        <f>IF(C222="","",VLOOKUP($C222,'Entries 1'!A:D,4,0))</f>
        <v/>
      </c>
    </row>
    <row r="223" spans="4:6">
      <c r="D223" s="5" t="str">
        <f>IF(C223="","",VLOOKUP($C223,'Entries 1'!A:D,2,0))</f>
        <v/>
      </c>
      <c r="E223" s="5" t="str">
        <f>IF(C223="","",VLOOKUP($C223,'Entries 1'!A:D,3,0))</f>
        <v/>
      </c>
      <c r="F223" s="26" t="str">
        <f>IF(C223="","",VLOOKUP($C223,'Entries 1'!A:D,4,0))</f>
        <v/>
      </c>
    </row>
    <row r="224" spans="4:6">
      <c r="D224" s="5" t="str">
        <f>IF(C224="","",VLOOKUP($C224,'Entries 1'!A:D,2,0))</f>
        <v/>
      </c>
      <c r="E224" s="5" t="str">
        <f>IF(C224="","",VLOOKUP($C224,'Entries 1'!A:D,3,0))</f>
        <v/>
      </c>
      <c r="F224" s="26" t="str">
        <f>IF(C224="","",VLOOKUP($C224,'Entries 1'!A:D,4,0))</f>
        <v/>
      </c>
    </row>
    <row r="225" spans="4:6">
      <c r="D225" s="5" t="str">
        <f>IF(C225="","",VLOOKUP($C225,'Entries 1'!A:D,2,0))</f>
        <v/>
      </c>
      <c r="E225" s="5" t="str">
        <f>IF(C225="","",VLOOKUP($C225,'Entries 1'!A:D,3,0))</f>
        <v/>
      </c>
      <c r="F225" s="26" t="str">
        <f>IF(C225="","",VLOOKUP($C225,'Entries 1'!A:D,4,0))</f>
        <v/>
      </c>
    </row>
    <row r="226" spans="4:6">
      <c r="D226" s="5" t="str">
        <f>IF(C226="","",VLOOKUP($C226,'Entries 1'!A:D,2,0))</f>
        <v/>
      </c>
      <c r="E226" s="5" t="str">
        <f>IF(C226="","",VLOOKUP($C226,'Entries 1'!A:D,3,0))</f>
        <v/>
      </c>
      <c r="F226" s="26" t="str">
        <f>IF(C226="","",VLOOKUP($C226,'Entries 1'!A:D,4,0))</f>
        <v/>
      </c>
    </row>
    <row r="227" spans="4:6">
      <c r="D227" s="5" t="str">
        <f>IF(C227="","",VLOOKUP($C227,'Entries 1'!A:D,2,0))</f>
        <v/>
      </c>
      <c r="E227" s="5" t="str">
        <f>IF(C227="","",VLOOKUP($C227,'Entries 1'!A:D,3,0))</f>
        <v/>
      </c>
      <c r="F227" s="26" t="str">
        <f>IF(C227="","",VLOOKUP($C227,'Entries 1'!A:D,4,0))</f>
        <v/>
      </c>
    </row>
    <row r="228" spans="4:6">
      <c r="D228" s="5" t="str">
        <f>IF(C228="","",VLOOKUP($C228,'Entries 1'!A:D,2,0))</f>
        <v/>
      </c>
      <c r="E228" s="5" t="str">
        <f>IF(C228="","",VLOOKUP($C228,'Entries 1'!A:D,3,0))</f>
        <v/>
      </c>
      <c r="F228" s="26" t="str">
        <f>IF(C228="","",VLOOKUP($C228,'Entries 1'!A:D,4,0))</f>
        <v/>
      </c>
    </row>
    <row r="229" spans="4:6">
      <c r="D229" s="5" t="str">
        <f>IF(C229="","",VLOOKUP($C229,'Entries 1'!A:D,2,0))</f>
        <v/>
      </c>
      <c r="E229" s="5" t="str">
        <f>IF(C229="","",VLOOKUP($C229,'Entries 1'!A:D,3,0))</f>
        <v/>
      </c>
      <c r="F229" s="26" t="str">
        <f>IF(C229="","",VLOOKUP($C229,'Entries 1'!A:D,4,0))</f>
        <v/>
      </c>
    </row>
    <row r="230" spans="4:6">
      <c r="D230" s="5" t="str">
        <f>IF(C230="","",VLOOKUP($C230,'Entries 1'!A:D,2,0))</f>
        <v/>
      </c>
      <c r="E230" s="5" t="str">
        <f>IF(C230="","",VLOOKUP($C230,'Entries 1'!A:D,3,0))</f>
        <v/>
      </c>
      <c r="F230" s="26" t="str">
        <f>IF(C230="","",VLOOKUP($C230,'Entries 1'!A:D,4,0))</f>
        <v/>
      </c>
    </row>
    <row r="231" spans="4:6">
      <c r="D231" s="5" t="str">
        <f>IF(C231="","",VLOOKUP($C231,'Entries 1'!A:D,2,0))</f>
        <v/>
      </c>
      <c r="E231" s="5" t="str">
        <f>IF(C231="","",VLOOKUP($C231,'Entries 1'!A:D,3,0))</f>
        <v/>
      </c>
      <c r="F231" s="26" t="str">
        <f>IF(C231="","",VLOOKUP($C231,'Entries 1'!A:D,4,0))</f>
        <v/>
      </c>
    </row>
    <row r="232" spans="4:6">
      <c r="D232" s="5" t="str">
        <f>IF(C232="","",VLOOKUP($C232,'Entries 1'!A:D,2,0))</f>
        <v/>
      </c>
      <c r="E232" s="5" t="str">
        <f>IF(C232="","",VLOOKUP($C232,'Entries 1'!A:D,3,0))</f>
        <v/>
      </c>
      <c r="F232" s="26" t="str">
        <f>IF(C232="","",VLOOKUP($C232,'Entries 1'!A:D,4,0))</f>
        <v/>
      </c>
    </row>
    <row r="233" spans="4:6">
      <c r="D233" s="5" t="str">
        <f>IF(C233="","",VLOOKUP($C233,'Entries 1'!A:D,2,0))</f>
        <v/>
      </c>
      <c r="E233" s="5" t="str">
        <f>IF(C233="","",VLOOKUP($C233,'Entries 1'!A:D,3,0))</f>
        <v/>
      </c>
      <c r="F233" s="26" t="str">
        <f>IF(C233="","",VLOOKUP($C233,'Entries 1'!A:D,4,0))</f>
        <v/>
      </c>
    </row>
    <row r="234" spans="4:6">
      <c r="D234" s="5" t="str">
        <f>IF(C234="","",VLOOKUP($C234,'Entries 1'!A:D,2,0))</f>
        <v/>
      </c>
      <c r="E234" s="5" t="str">
        <f>IF(C234="","",VLOOKUP($C234,'Entries 1'!A:D,3,0))</f>
        <v/>
      </c>
      <c r="F234" s="26" t="str">
        <f>IF(C234="","",VLOOKUP($C234,'Entries 1'!A:D,4,0))</f>
        <v/>
      </c>
    </row>
    <row r="235" spans="4:6">
      <c r="D235" s="5" t="str">
        <f>IF(C235="","",VLOOKUP($C235,'Entries 1'!A:D,2,0))</f>
        <v/>
      </c>
      <c r="E235" s="5" t="str">
        <f>IF(C235="","",VLOOKUP($C235,'Entries 1'!A:D,3,0))</f>
        <v/>
      </c>
      <c r="F235" s="26" t="str">
        <f>IF(C235="","",VLOOKUP($C235,'Entries 1'!A:D,4,0))</f>
        <v/>
      </c>
    </row>
    <row r="236" spans="4:6">
      <c r="D236" s="5" t="str">
        <f>IF(C236="","",VLOOKUP($C236,'Entries 1'!A:D,2,0))</f>
        <v/>
      </c>
      <c r="E236" s="5" t="str">
        <f>IF(C236="","",VLOOKUP($C236,'Entries 1'!A:D,3,0))</f>
        <v/>
      </c>
      <c r="F236" s="26" t="str">
        <f>IF(C236="","",VLOOKUP($C236,'Entries 1'!A:D,4,0))</f>
        <v/>
      </c>
    </row>
    <row r="237" spans="4:6">
      <c r="D237" s="5" t="str">
        <f>IF(C237="","",VLOOKUP($C237,'Entries 1'!A:D,2,0))</f>
        <v/>
      </c>
      <c r="E237" s="5" t="str">
        <f>IF(C237="","",VLOOKUP($C237,'Entries 1'!A:D,3,0))</f>
        <v/>
      </c>
      <c r="F237" s="26" t="str">
        <f>IF(C237="","",VLOOKUP($C237,'Entries 1'!A:D,4,0))</f>
        <v/>
      </c>
    </row>
    <row r="238" spans="4:6">
      <c r="D238" s="5" t="str">
        <f>IF(C238="","",VLOOKUP($C238,'Entries 1'!A:D,2,0))</f>
        <v/>
      </c>
      <c r="E238" s="5" t="str">
        <f>IF(C238="","",VLOOKUP($C238,'Entries 1'!A:D,3,0))</f>
        <v/>
      </c>
      <c r="F238" s="26" t="str">
        <f>IF(C238="","",VLOOKUP($C238,'Entries 1'!A:D,4,0))</f>
        <v/>
      </c>
    </row>
    <row r="239" spans="4:6">
      <c r="D239" s="5" t="str">
        <f>IF(C239="","",VLOOKUP($C239,'Entries 1'!A:D,2,0))</f>
        <v/>
      </c>
      <c r="E239" s="5" t="str">
        <f>IF(C239="","",VLOOKUP($C239,'Entries 1'!A:D,3,0))</f>
        <v/>
      </c>
      <c r="F239" s="26" t="str">
        <f>IF(C239="","",VLOOKUP($C239,'Entries 1'!A:D,4,0))</f>
        <v/>
      </c>
    </row>
    <row r="240" spans="4:6">
      <c r="D240" s="5" t="str">
        <f>IF(C240="","",VLOOKUP($C240,'Entries 1'!A:D,2,0))</f>
        <v/>
      </c>
      <c r="E240" s="5" t="str">
        <f>IF(C240="","",VLOOKUP($C240,'Entries 1'!A:D,3,0))</f>
        <v/>
      </c>
      <c r="F240" s="26" t="str">
        <f>IF(C240="","",VLOOKUP($C240,'Entries 1'!A:D,4,0))</f>
        <v/>
      </c>
    </row>
    <row r="241" spans="4:6">
      <c r="D241" s="5" t="str">
        <f>IF(C241="","",VLOOKUP($C241,'Entries 1'!A:D,2,0))</f>
        <v/>
      </c>
      <c r="E241" s="5" t="str">
        <f>IF(C241="","",VLOOKUP($C241,'Entries 1'!A:D,3,0))</f>
        <v/>
      </c>
      <c r="F241" s="26" t="str">
        <f>IF(C241="","",VLOOKUP($C241,'Entries 1'!A:D,4,0))</f>
        <v/>
      </c>
    </row>
    <row r="242" spans="4:6">
      <c r="D242" s="5" t="str">
        <f>IF(C242="","",VLOOKUP($C242,'Entries 1'!A:D,2,0))</f>
        <v/>
      </c>
      <c r="E242" s="5" t="str">
        <f>IF(C242="","",VLOOKUP($C242,'Entries 1'!A:D,3,0))</f>
        <v/>
      </c>
      <c r="F242" s="26" t="str">
        <f>IF(C242="","",VLOOKUP($C242,'Entries 1'!A:D,4,0))</f>
        <v/>
      </c>
    </row>
    <row r="243" spans="4:6">
      <c r="D243" s="5" t="str">
        <f>IF(C243="","",VLOOKUP($C243,'Entries 1'!A:D,2,0))</f>
        <v/>
      </c>
      <c r="E243" s="5" t="str">
        <f>IF(C243="","",VLOOKUP($C243,'Entries 1'!A:D,3,0))</f>
        <v/>
      </c>
      <c r="F243" s="26" t="str">
        <f>IF(C243="","",VLOOKUP($C243,'Entries 1'!A:D,4,0))</f>
        <v/>
      </c>
    </row>
    <row r="244" spans="4:6">
      <c r="D244" s="5" t="str">
        <f>IF(C244="","",VLOOKUP($C244,'Entries 1'!A:D,2,0))</f>
        <v/>
      </c>
      <c r="E244" s="5" t="str">
        <f>IF(C244="","",VLOOKUP($C244,'Entries 1'!A:D,3,0))</f>
        <v/>
      </c>
      <c r="F244" s="26" t="str">
        <f>IF(C244="","",VLOOKUP($C244,'Entries 1'!A:D,4,0))</f>
        <v/>
      </c>
    </row>
    <row r="245" spans="4:6">
      <c r="D245" s="5" t="str">
        <f>IF(C245="","",VLOOKUP($C245,'Entries 1'!A:D,2,0))</f>
        <v/>
      </c>
      <c r="E245" s="5" t="str">
        <f>IF(C245="","",VLOOKUP($C245,'Entries 1'!A:D,3,0))</f>
        <v/>
      </c>
      <c r="F245" s="26" t="str">
        <f>IF(C245="","",VLOOKUP($C245,'Entries 1'!A:D,4,0))</f>
        <v/>
      </c>
    </row>
    <row r="246" spans="4:6">
      <c r="D246" s="5" t="str">
        <f>IF(C246="","",VLOOKUP($C246,'Entries 1'!A:D,2,0))</f>
        <v/>
      </c>
      <c r="E246" s="5" t="str">
        <f>IF(C246="","",VLOOKUP($C246,'Entries 1'!A:D,3,0))</f>
        <v/>
      </c>
      <c r="F246" s="26" t="str">
        <f>IF(C246="","",VLOOKUP($C246,'Entries 1'!A:D,4,0))</f>
        <v/>
      </c>
    </row>
    <row r="247" spans="4:6">
      <c r="D247" s="5" t="str">
        <f>IF(C247="","",VLOOKUP($C247,'Entries 1'!A:D,2,0))</f>
        <v/>
      </c>
      <c r="E247" s="5" t="str">
        <f>IF(C247="","",VLOOKUP($C247,'Entries 1'!A:D,3,0))</f>
        <v/>
      </c>
      <c r="F247" s="26" t="str">
        <f>IF(C247="","",VLOOKUP($C247,'Entries 1'!A:D,4,0))</f>
        <v/>
      </c>
    </row>
    <row r="248" spans="4:6">
      <c r="D248" s="5" t="str">
        <f>IF(C248="","",VLOOKUP($C248,'Entries 1'!A:D,2,0))</f>
        <v/>
      </c>
      <c r="E248" s="5" t="str">
        <f>IF(C248="","",VLOOKUP($C248,'Entries 1'!A:D,3,0))</f>
        <v/>
      </c>
      <c r="F248" s="26" t="str">
        <f>IF(C248="","",VLOOKUP($C248,'Entries 1'!A:D,4,0))</f>
        <v/>
      </c>
    </row>
    <row r="249" spans="4:6">
      <c r="D249" s="5" t="str">
        <f>IF(C249="","",VLOOKUP($C249,'Entries 1'!A:D,2,0))</f>
        <v/>
      </c>
      <c r="E249" s="5" t="str">
        <f>IF(C249="","",VLOOKUP($C249,'Entries 1'!A:D,3,0))</f>
        <v/>
      </c>
      <c r="F249" s="26" t="str">
        <f>IF(C249="","",VLOOKUP($C249,'Entries 1'!A:D,4,0))</f>
        <v/>
      </c>
    </row>
    <row r="250" spans="4:6">
      <c r="D250" s="5" t="str">
        <f>IF(C250="","",VLOOKUP($C250,'Entries 1'!A:D,2,0))</f>
        <v/>
      </c>
      <c r="E250" s="5" t="str">
        <f>IF(C250="","",VLOOKUP($C250,'Entries 1'!A:D,3,0))</f>
        <v/>
      </c>
      <c r="F250" s="26" t="str">
        <f>IF(C250="","",VLOOKUP($C250,'Entries 1'!A:D,4,0))</f>
        <v/>
      </c>
    </row>
    <row r="251" spans="4:6">
      <c r="D251" s="5" t="str">
        <f>IF(C251="","",VLOOKUP($C251,'Entries 1'!A:D,2,0))</f>
        <v/>
      </c>
      <c r="E251" s="5" t="str">
        <f>IF(C251="","",VLOOKUP($C251,'Entries 1'!A:D,3,0))</f>
        <v/>
      </c>
      <c r="F251" s="26" t="str">
        <f>IF(C251="","",VLOOKUP($C251,'Entries 1'!A:D,4,0))</f>
        <v/>
      </c>
    </row>
    <row r="252" spans="4:6">
      <c r="D252" s="5" t="str">
        <f>IF(C252="","",VLOOKUP($C252,'Entries 1'!A:D,2,0))</f>
        <v/>
      </c>
      <c r="E252" s="5" t="str">
        <f>IF(C252="","",VLOOKUP($C252,'Entries 1'!A:D,3,0))</f>
        <v/>
      </c>
      <c r="F252" s="26" t="str">
        <f>IF(C252="","",VLOOKUP($C252,'Entries 1'!A:D,4,0))</f>
        <v/>
      </c>
    </row>
    <row r="253" spans="4:6">
      <c r="D253" s="5" t="str">
        <f>IF(C253="","",VLOOKUP($C253,'Entries 1'!A:D,2,0))</f>
        <v/>
      </c>
      <c r="E253" s="5" t="str">
        <f>IF(C253="","",VLOOKUP($C253,'Entries 1'!A:D,3,0))</f>
        <v/>
      </c>
      <c r="F253" s="26" t="str">
        <f>IF(C253="","",VLOOKUP($C253,'Entries 1'!A:D,4,0))</f>
        <v/>
      </c>
    </row>
    <row r="254" spans="4:6">
      <c r="D254" s="5" t="str">
        <f>IF(C254="","",VLOOKUP($C254,'Entries 1'!A:D,2,0))</f>
        <v/>
      </c>
      <c r="E254" s="5" t="str">
        <f>IF(C254="","",VLOOKUP($C254,'Entries 1'!A:D,3,0))</f>
        <v/>
      </c>
      <c r="F254" s="26" t="str">
        <f>IF(C254="","",VLOOKUP($C254,'Entries 1'!A:D,4,0))</f>
        <v/>
      </c>
    </row>
    <row r="255" spans="4:6">
      <c r="D255" s="5" t="str">
        <f>IF(C255="","",VLOOKUP($C255,'Entries 1'!A:D,2,0))</f>
        <v/>
      </c>
      <c r="E255" s="5" t="str">
        <f>IF(C255="","",VLOOKUP($C255,'Entries 1'!A:D,3,0))</f>
        <v/>
      </c>
      <c r="F255" s="26" t="str">
        <f>IF(C255="","",VLOOKUP($C255,'Entries 1'!A:D,4,0))</f>
        <v/>
      </c>
    </row>
    <row r="256" spans="4:6">
      <c r="D256" s="5" t="str">
        <f>IF(C256="","",VLOOKUP($C256,'Entries 1'!A:D,2,0))</f>
        <v/>
      </c>
      <c r="E256" s="5" t="str">
        <f>IF(C256="","",VLOOKUP($C256,'Entries 1'!A:D,3,0))</f>
        <v/>
      </c>
      <c r="F256" s="26" t="str">
        <f>IF(C256="","",VLOOKUP($C256,'Entries 1'!A:D,4,0))</f>
        <v/>
      </c>
    </row>
    <row r="257" spans="4:6">
      <c r="D257" s="5" t="str">
        <f>IF(C257="","",VLOOKUP($C257,'Entries 1'!A:D,2,0))</f>
        <v/>
      </c>
      <c r="E257" s="5" t="str">
        <f>IF(C257="","",VLOOKUP($C257,'Entries 1'!A:D,3,0))</f>
        <v/>
      </c>
      <c r="F257" s="26" t="str">
        <f>IF(C257="","",VLOOKUP($C257,'Entries 1'!A:D,4,0))</f>
        <v/>
      </c>
    </row>
    <row r="258" spans="4:6">
      <c r="D258" s="5" t="str">
        <f>IF(C258="","",VLOOKUP($C258,'Entries 1'!A:D,2,0))</f>
        <v/>
      </c>
      <c r="E258" s="5" t="str">
        <f>IF(C258="","",VLOOKUP($C258,'Entries 1'!A:D,3,0))</f>
        <v/>
      </c>
      <c r="F258" s="26" t="str">
        <f>IF(C258="","",VLOOKUP($C258,'Entries 1'!A:D,4,0))</f>
        <v/>
      </c>
    </row>
    <row r="259" spans="4:6">
      <c r="D259" s="5" t="str">
        <f>IF(C259="","",VLOOKUP($C259,'Entries 1'!A:D,2,0))</f>
        <v/>
      </c>
      <c r="E259" s="5" t="str">
        <f>IF(C259="","",VLOOKUP($C259,'Entries 1'!A:D,3,0))</f>
        <v/>
      </c>
      <c r="F259" s="26" t="str">
        <f>IF(C259="","",VLOOKUP($C259,'Entries 1'!A:D,4,0))</f>
        <v/>
      </c>
    </row>
    <row r="260" spans="4:6">
      <c r="D260" s="5" t="str">
        <f>IF(C260="","",VLOOKUP($C260,'Entries 1'!A:D,2,0))</f>
        <v/>
      </c>
      <c r="E260" s="5" t="str">
        <f>IF(C260="","",VLOOKUP($C260,'Entries 1'!A:D,3,0))</f>
        <v/>
      </c>
      <c r="F260" s="26" t="str">
        <f>IF(C260="","",VLOOKUP($C260,'Entries 1'!A:D,4,0))</f>
        <v/>
      </c>
    </row>
    <row r="261" spans="4:6">
      <c r="D261" s="5" t="str">
        <f>IF(C261="","",VLOOKUP($C261,'Entries 1'!A:D,2,0))</f>
        <v/>
      </c>
      <c r="E261" s="5" t="str">
        <f>IF(C261="","",VLOOKUP($C261,'Entries 1'!A:D,3,0))</f>
        <v/>
      </c>
      <c r="F261" s="26" t="str">
        <f>IF(C261="","",VLOOKUP($C261,'Entries 1'!A:D,4,0))</f>
        <v/>
      </c>
    </row>
    <row r="262" spans="4:6">
      <c r="D262" s="5" t="str">
        <f>IF(C262="","",VLOOKUP($C262,'Entries 1'!A:D,2,0))</f>
        <v/>
      </c>
      <c r="E262" s="5" t="str">
        <f>IF(C262="","",VLOOKUP($C262,'Entries 1'!A:D,3,0))</f>
        <v/>
      </c>
      <c r="F262" s="26" t="str">
        <f>IF(C262="","",VLOOKUP($C262,'Entries 1'!A:D,4,0))</f>
        <v/>
      </c>
    </row>
    <row r="263" spans="4:6">
      <c r="D263" s="5" t="str">
        <f>IF(C263="","",VLOOKUP($C263,'Entries 1'!A:D,2,0))</f>
        <v/>
      </c>
      <c r="E263" s="5" t="str">
        <f>IF(C263="","",VLOOKUP($C263,'Entries 1'!A:D,3,0))</f>
        <v/>
      </c>
      <c r="F263" s="26" t="str">
        <f>IF(C263="","",VLOOKUP($C263,'Entries 1'!A:D,4,0))</f>
        <v/>
      </c>
    </row>
    <row r="264" spans="4:6">
      <c r="D264" s="5" t="str">
        <f>IF(C264="","",VLOOKUP($C264,'Entries 1'!A:D,2,0))</f>
        <v/>
      </c>
      <c r="E264" s="5" t="str">
        <f>IF(C264="","",VLOOKUP($C264,'Entries 1'!A:D,3,0))</f>
        <v/>
      </c>
      <c r="F264" s="26" t="str">
        <f>IF(C264="","",VLOOKUP($C264,'Entries 1'!A:D,4,0))</f>
        <v/>
      </c>
    </row>
    <row r="265" spans="4:6">
      <c r="D265" s="5" t="str">
        <f>IF(C265="","",VLOOKUP($C265,'Entries 1'!A:D,2,0))</f>
        <v/>
      </c>
      <c r="E265" s="5" t="str">
        <f>IF(C265="","",VLOOKUP($C265,'Entries 1'!A:D,3,0))</f>
        <v/>
      </c>
      <c r="F265" s="26" t="str">
        <f>IF(C265="","",VLOOKUP($C265,'Entries 1'!A:D,4,0))</f>
        <v/>
      </c>
    </row>
    <row r="266" spans="4:6">
      <c r="D266" s="5" t="str">
        <f>IF(C266="","",VLOOKUP($C266,'Entries 1'!A:D,2,0))</f>
        <v/>
      </c>
      <c r="E266" s="5" t="str">
        <f>IF(C266="","",VLOOKUP($C266,'Entries 1'!A:D,3,0))</f>
        <v/>
      </c>
      <c r="F266" s="26" t="str">
        <f>IF(C266="","",VLOOKUP($C266,'Entries 1'!A:D,4,0))</f>
        <v/>
      </c>
    </row>
    <row r="267" spans="4:6">
      <c r="D267" s="5" t="str">
        <f>IF(C267="","",VLOOKUP($C267,'Entries 1'!A:D,2,0))</f>
        <v/>
      </c>
      <c r="E267" s="5" t="str">
        <f>IF(C267="","",VLOOKUP($C267,'Entries 1'!A:D,3,0))</f>
        <v/>
      </c>
      <c r="F267" s="26" t="str">
        <f>IF(C267="","",VLOOKUP($C267,'Entries 1'!A:D,4,0))</f>
        <v/>
      </c>
    </row>
    <row r="268" spans="4:6">
      <c r="D268" s="5" t="str">
        <f>IF(C268="","",VLOOKUP($C268,'Entries 1'!A:D,2,0))</f>
        <v/>
      </c>
      <c r="E268" s="5" t="str">
        <f>IF(C268="","",VLOOKUP($C268,'Entries 1'!A:D,3,0))</f>
        <v/>
      </c>
      <c r="F268" s="26" t="str">
        <f>IF(C268="","",VLOOKUP($C268,'Entries 1'!A:D,4,0))</f>
        <v/>
      </c>
    </row>
    <row r="269" spans="4:6">
      <c r="D269" s="5" t="str">
        <f>IF(C269="","",VLOOKUP($C269,'Entries 1'!A:D,2,0))</f>
        <v/>
      </c>
      <c r="E269" s="5" t="str">
        <f>IF(C269="","",VLOOKUP($C269,'Entries 1'!A:D,3,0))</f>
        <v/>
      </c>
      <c r="F269" s="26" t="str">
        <f>IF(C269="","",VLOOKUP($C269,'Entries 1'!A:D,4,0))</f>
        <v/>
      </c>
    </row>
    <row r="270" spans="4:6">
      <c r="D270" s="5" t="str">
        <f>IF(C270="","",VLOOKUP($C270,'Entries 1'!A:D,2,0))</f>
        <v/>
      </c>
      <c r="E270" s="5" t="str">
        <f>IF(C270="","",VLOOKUP($C270,'Entries 1'!A:D,3,0))</f>
        <v/>
      </c>
      <c r="F270" s="26" t="str">
        <f>IF(C270="","",VLOOKUP($C270,'Entries 1'!A:D,4,0))</f>
        <v/>
      </c>
    </row>
    <row r="271" spans="4:6">
      <c r="D271" s="5" t="str">
        <f>IF(C271="","",VLOOKUP($C271,'Entries 1'!A:D,2,0))</f>
        <v/>
      </c>
      <c r="E271" s="5" t="str">
        <f>IF(C271="","",VLOOKUP($C271,'Entries 1'!A:D,3,0))</f>
        <v/>
      </c>
      <c r="F271" s="26" t="str">
        <f>IF(C271="","",VLOOKUP($C271,'Entries 1'!A:D,4,0))</f>
        <v/>
      </c>
    </row>
    <row r="272" spans="4:6">
      <c r="D272" s="5" t="str">
        <f>IF(C272="","",VLOOKUP($C272,'Entries 1'!A:D,2,0))</f>
        <v/>
      </c>
      <c r="E272" s="5" t="str">
        <f>IF(C272="","",VLOOKUP($C272,'Entries 1'!A:D,3,0))</f>
        <v/>
      </c>
      <c r="F272" s="26" t="str">
        <f>IF(C272="","",VLOOKUP($C272,'Entries 1'!A:D,4,0))</f>
        <v/>
      </c>
    </row>
    <row r="273" spans="4:6">
      <c r="D273" s="5" t="str">
        <f>IF(C273="","",VLOOKUP($C273,'Entries 1'!A:D,2,0))</f>
        <v/>
      </c>
      <c r="E273" s="5" t="str">
        <f>IF(C273="","",VLOOKUP($C273,'Entries 1'!A:D,3,0))</f>
        <v/>
      </c>
      <c r="F273" s="26" t="str">
        <f>IF(C273="","",VLOOKUP($C273,'Entries 1'!A:D,4,0))</f>
        <v/>
      </c>
    </row>
    <row r="274" spans="4:6">
      <c r="D274" s="5" t="str">
        <f>IF(C274="","",VLOOKUP($C274,'Entries 1'!A:D,2,0))</f>
        <v/>
      </c>
      <c r="E274" s="5" t="str">
        <f>IF(C274="","",VLOOKUP($C274,'Entries 1'!A:D,3,0))</f>
        <v/>
      </c>
      <c r="F274" s="26" t="str">
        <f>IF(C274="","",VLOOKUP($C274,'Entries 1'!A:D,4,0))</f>
        <v/>
      </c>
    </row>
    <row r="275" spans="4:6">
      <c r="D275" s="5" t="str">
        <f>IF(C275="","",VLOOKUP($C275,'Entries 1'!A:D,2,0))</f>
        <v/>
      </c>
      <c r="E275" s="5" t="str">
        <f>IF(C275="","",VLOOKUP($C275,'Entries 1'!A:D,3,0))</f>
        <v/>
      </c>
      <c r="F275" s="26" t="str">
        <f>IF(C275="","",VLOOKUP($C275,'Entries 1'!A:D,4,0))</f>
        <v/>
      </c>
    </row>
    <row r="276" spans="4:6">
      <c r="D276" s="5" t="str">
        <f>IF(C276="","",VLOOKUP($C276,'Entries 1'!A:D,2,0))</f>
        <v/>
      </c>
      <c r="E276" s="5" t="str">
        <f>IF(C276="","",VLOOKUP($C276,'Entries 1'!A:D,3,0))</f>
        <v/>
      </c>
      <c r="F276" s="26" t="str">
        <f>IF(C276="","",VLOOKUP($C276,'Entries 1'!A:D,4,0))</f>
        <v/>
      </c>
    </row>
    <row r="277" spans="4:6">
      <c r="D277" s="5" t="str">
        <f>IF(C277="","",VLOOKUP($C277,'Entries 1'!A:D,2,0))</f>
        <v/>
      </c>
      <c r="E277" s="5" t="str">
        <f>IF(C277="","",VLOOKUP($C277,'Entries 1'!A:D,3,0))</f>
        <v/>
      </c>
      <c r="F277" s="26" t="str">
        <f>IF(C277="","",VLOOKUP($C277,'Entries 1'!A:D,4,0))</f>
        <v/>
      </c>
    </row>
    <row r="278" spans="4:6">
      <c r="D278" s="5" t="str">
        <f>IF(C278="","",VLOOKUP($C278,'Entries 1'!A:D,2,0))</f>
        <v/>
      </c>
      <c r="E278" s="5" t="str">
        <f>IF(C278="","",VLOOKUP($C278,'Entries 1'!A:D,3,0))</f>
        <v/>
      </c>
      <c r="F278" s="26" t="str">
        <f>IF(C278="","",VLOOKUP($C278,'Entries 1'!A:D,4,0))</f>
        <v/>
      </c>
    </row>
    <row r="279" spans="4:6">
      <c r="D279" s="5" t="str">
        <f>IF(C279="","",VLOOKUP($C279,'Entries 1'!A:D,2,0))</f>
        <v/>
      </c>
      <c r="E279" s="5" t="str">
        <f>IF(C279="","",VLOOKUP($C279,'Entries 1'!A:D,3,0))</f>
        <v/>
      </c>
      <c r="F279" s="26" t="str">
        <f>IF(C279="","",VLOOKUP($C279,'Entries 1'!A:D,4,0))</f>
        <v/>
      </c>
    </row>
    <row r="280" spans="4:6">
      <c r="D280" s="5" t="str">
        <f>IF(C280="","",VLOOKUP($C280,'Entries 1'!A:D,2,0))</f>
        <v/>
      </c>
      <c r="E280" s="5" t="str">
        <f>IF(C280="","",VLOOKUP($C280,'Entries 1'!A:D,3,0))</f>
        <v/>
      </c>
      <c r="F280" s="26" t="str">
        <f>IF(C280="","",VLOOKUP($C280,'Entries 1'!A:D,4,0))</f>
        <v/>
      </c>
    </row>
    <row r="281" spans="4:6">
      <c r="D281" s="5" t="str">
        <f>IF(C281="","",VLOOKUP($C281,'Entries 1'!A:D,2,0))</f>
        <v/>
      </c>
      <c r="E281" s="5" t="str">
        <f>IF(C281="","",VLOOKUP($C281,'Entries 1'!A:D,3,0))</f>
        <v/>
      </c>
      <c r="F281" s="26" t="str">
        <f>IF(C281="","",VLOOKUP($C281,'Entries 1'!A:D,4,0))</f>
        <v/>
      </c>
    </row>
    <row r="282" spans="4:6">
      <c r="D282" s="5" t="str">
        <f>IF(C282="","",VLOOKUP($C282,'Entries 1'!A:D,2,0))</f>
        <v/>
      </c>
      <c r="E282" s="5" t="str">
        <f>IF(C282="","",VLOOKUP($C282,'Entries 1'!A:D,3,0))</f>
        <v/>
      </c>
      <c r="F282" s="26" t="str">
        <f>IF(C282="","",VLOOKUP($C282,'Entries 1'!A:D,4,0))</f>
        <v/>
      </c>
    </row>
    <row r="283" spans="4:6">
      <c r="D283" s="5" t="str">
        <f>IF(C283="","",VLOOKUP($C283,'Entries 1'!A:D,2,0))</f>
        <v/>
      </c>
      <c r="E283" s="5" t="str">
        <f>IF(C283="","",VLOOKUP($C283,'Entries 1'!A:D,3,0))</f>
        <v/>
      </c>
      <c r="F283" s="26" t="str">
        <f>IF(C283="","",VLOOKUP($C283,'Entries 1'!A:D,4,0))</f>
        <v/>
      </c>
    </row>
    <row r="284" spans="4:6">
      <c r="D284" s="5" t="str">
        <f>IF(C284="","",VLOOKUP($C284,'Entries 1'!A:D,2,0))</f>
        <v/>
      </c>
      <c r="E284" s="5" t="str">
        <f>IF(C284="","",VLOOKUP($C284,'Entries 1'!A:D,3,0))</f>
        <v/>
      </c>
      <c r="F284" s="26" t="str">
        <f>IF(C284="","",VLOOKUP($C284,'Entries 1'!A:D,4,0))</f>
        <v/>
      </c>
    </row>
    <row r="285" spans="4:6">
      <c r="D285" s="5" t="str">
        <f>IF(C285="","",VLOOKUP($C285,'Entries 1'!A:D,2,0))</f>
        <v/>
      </c>
      <c r="E285" s="5" t="str">
        <f>IF(C285="","",VLOOKUP($C285,'Entries 1'!A:D,3,0))</f>
        <v/>
      </c>
      <c r="F285" s="26" t="str">
        <f>IF(C285="","",VLOOKUP($C285,'Entries 1'!A:D,4,0))</f>
        <v/>
      </c>
    </row>
    <row r="286" spans="4:6">
      <c r="D286" s="5" t="str">
        <f>IF(C286="","",VLOOKUP($C286,'Entries 1'!A:D,2,0))</f>
        <v/>
      </c>
      <c r="E286" s="5" t="str">
        <f>IF(C286="","",VLOOKUP($C286,'Entries 1'!A:D,3,0))</f>
        <v/>
      </c>
      <c r="F286" s="26" t="str">
        <f>IF(C286="","",VLOOKUP($C286,'Entries 1'!A:D,4,0))</f>
        <v/>
      </c>
    </row>
    <row r="287" spans="4:6">
      <c r="D287" s="5" t="str">
        <f>IF(C287="","",VLOOKUP($C287,'Entries 1'!A:D,2,0))</f>
        <v/>
      </c>
      <c r="E287" s="5" t="str">
        <f>IF(C287="","",VLOOKUP($C287,'Entries 1'!A:D,3,0))</f>
        <v/>
      </c>
      <c r="F287" s="26" t="str">
        <f>IF(C287="","",VLOOKUP($C287,'Entries 1'!A:D,4,0))</f>
        <v/>
      </c>
    </row>
    <row r="288" spans="4:6">
      <c r="D288" s="5" t="str">
        <f>IF(C288="","",VLOOKUP($C288,'Entries 1'!A:D,2,0))</f>
        <v/>
      </c>
      <c r="E288" s="5" t="str">
        <f>IF(C288="","",VLOOKUP($C288,'Entries 1'!A:D,3,0))</f>
        <v/>
      </c>
      <c r="F288" s="26" t="str">
        <f>IF(C288="","",VLOOKUP($C288,'Entries 1'!A:D,4,0))</f>
        <v/>
      </c>
    </row>
    <row r="289" spans="4:6">
      <c r="D289" s="5" t="str">
        <f>IF(C289="","",VLOOKUP($C289,'Entries 1'!A:D,2,0))</f>
        <v/>
      </c>
      <c r="E289" s="5" t="str">
        <f>IF(C289="","",VLOOKUP($C289,'Entries 1'!A:D,3,0))</f>
        <v/>
      </c>
      <c r="F289" s="26" t="str">
        <f>IF(C289="","",VLOOKUP($C289,'Entries 1'!A:D,4,0))</f>
        <v/>
      </c>
    </row>
    <row r="290" spans="4:6">
      <c r="D290" s="5" t="str">
        <f>IF(C290="","",VLOOKUP($C290,'Entries 1'!A:D,2,0))</f>
        <v/>
      </c>
      <c r="E290" s="5" t="str">
        <f>IF(C290="","",VLOOKUP($C290,'Entries 1'!A:D,3,0))</f>
        <v/>
      </c>
      <c r="F290" s="26" t="str">
        <f>IF(C290="","",VLOOKUP($C290,'Entries 1'!A:D,4,0))</f>
        <v/>
      </c>
    </row>
    <row r="291" spans="4:6">
      <c r="D291" s="5" t="str">
        <f>IF(C291="","",VLOOKUP($C291,'Entries 1'!A:D,2,0))</f>
        <v/>
      </c>
      <c r="E291" s="5" t="str">
        <f>IF(C291="","",VLOOKUP($C291,'Entries 1'!A:D,3,0))</f>
        <v/>
      </c>
      <c r="F291" s="26" t="str">
        <f>IF(C291="","",VLOOKUP($C291,'Entries 1'!A:D,4,0))</f>
        <v/>
      </c>
    </row>
    <row r="292" spans="4:6">
      <c r="D292" s="5" t="str">
        <f>IF(C292="","",VLOOKUP($C292,'Entries 1'!A:D,2,0))</f>
        <v/>
      </c>
      <c r="E292" s="5" t="str">
        <f>IF(C292="","",VLOOKUP($C292,'Entries 1'!A:D,3,0))</f>
        <v/>
      </c>
      <c r="F292" s="26" t="str">
        <f>IF(C292="","",VLOOKUP($C292,'Entries 1'!A:D,4,0))</f>
        <v/>
      </c>
    </row>
    <row r="293" spans="4:6">
      <c r="D293" s="5" t="str">
        <f>IF(C293="","",VLOOKUP($C293,'Entries 1'!A:D,2,0))</f>
        <v/>
      </c>
      <c r="E293" s="5" t="str">
        <f>IF(C293="","",VLOOKUP($C293,'Entries 1'!A:D,3,0))</f>
        <v/>
      </c>
      <c r="F293" s="26" t="str">
        <f>IF(C293="","",VLOOKUP($C293,'Entries 1'!A:D,4,0))</f>
        <v/>
      </c>
    </row>
    <row r="294" spans="4:6">
      <c r="D294" s="5" t="str">
        <f>IF(C294="","",VLOOKUP($C294,'Entries 1'!A:D,2,0))</f>
        <v/>
      </c>
      <c r="E294" s="5" t="str">
        <f>IF(C294="","",VLOOKUP($C294,'Entries 1'!A:D,3,0))</f>
        <v/>
      </c>
      <c r="F294" s="26" t="str">
        <f>IF(C294="","",VLOOKUP($C294,'Entries 1'!A:D,4,0))</f>
        <v/>
      </c>
    </row>
    <row r="295" spans="4:6">
      <c r="D295" s="5" t="str">
        <f>IF(C295="","",VLOOKUP($C295,'Entries 1'!A:D,2,0))</f>
        <v/>
      </c>
      <c r="E295" s="5" t="str">
        <f>IF(C295="","",VLOOKUP($C295,'Entries 1'!A:D,3,0))</f>
        <v/>
      </c>
      <c r="F295" s="26" t="str">
        <f>IF(C295="","",VLOOKUP($C295,'Entries 1'!A:D,4,0))</f>
        <v/>
      </c>
    </row>
    <row r="296" spans="4:6">
      <c r="D296" s="5" t="str">
        <f>IF(C296="","",VLOOKUP($C296,'Entries 1'!A:D,2,0))</f>
        <v/>
      </c>
      <c r="E296" s="5" t="str">
        <f>IF(C296="","",VLOOKUP($C296,'Entries 1'!A:D,3,0))</f>
        <v/>
      </c>
      <c r="F296" s="26" t="str">
        <f>IF(C296="","",VLOOKUP($C296,'Entries 1'!A:D,4,0))</f>
        <v/>
      </c>
    </row>
    <row r="297" spans="4:6">
      <c r="D297" s="5" t="str">
        <f>IF(C297="","",VLOOKUP($C297,'Entries 1'!A:D,2,0))</f>
        <v/>
      </c>
      <c r="E297" s="5" t="str">
        <f>IF(C297="","",VLOOKUP($C297,'Entries 1'!A:D,3,0))</f>
        <v/>
      </c>
      <c r="F297" s="26" t="str">
        <f>IF(C297="","",VLOOKUP($C297,'Entries 1'!A:D,4,0))</f>
        <v/>
      </c>
    </row>
    <row r="298" spans="4:6">
      <c r="D298" s="5" t="str">
        <f>IF(C298="","",VLOOKUP($C298,'Entries 1'!A:D,2,0))</f>
        <v/>
      </c>
      <c r="E298" s="5" t="str">
        <f>IF(C298="","",VLOOKUP($C298,'Entries 1'!A:D,3,0))</f>
        <v/>
      </c>
      <c r="F298" s="26" t="str">
        <f>IF(C298="","",VLOOKUP($C298,'Entries 1'!A:D,4,0))</f>
        <v/>
      </c>
    </row>
    <row r="299" spans="4:6">
      <c r="D299" s="5" t="str">
        <f>IF(C299="","",VLOOKUP($C299,'Entries 1'!A:D,2,0))</f>
        <v/>
      </c>
      <c r="E299" s="5" t="str">
        <f>IF(C299="","",VLOOKUP($C299,'Entries 1'!A:D,3,0))</f>
        <v/>
      </c>
      <c r="F299" s="26" t="str">
        <f>IF(C299="","",VLOOKUP($C299,'Entries 1'!A:D,4,0))</f>
        <v/>
      </c>
    </row>
    <row r="300" spans="4:6">
      <c r="D300" s="5" t="str">
        <f>IF(C300="","",VLOOKUP($C300,'Entries 1'!A:D,2,0))</f>
        <v/>
      </c>
      <c r="E300" s="5" t="str">
        <f>IF(C300="","",VLOOKUP($C300,'Entries 1'!A:D,3,0))</f>
        <v/>
      </c>
      <c r="F300" s="26" t="str">
        <f>IF(C300="","",VLOOKUP($C300,'Entries 1'!A:D,4,0))</f>
        <v/>
      </c>
    </row>
    <row r="301" spans="4:6">
      <c r="D301" s="5" t="str">
        <f>IF(C301="","",VLOOKUP($C301,'Entries 1'!A:D,2,0))</f>
        <v/>
      </c>
      <c r="E301" s="5" t="str">
        <f>IF(C301="","",VLOOKUP($C301,'Entries 1'!A:D,3,0))</f>
        <v/>
      </c>
      <c r="F301" s="26" t="str">
        <f>IF(C301="","",VLOOKUP($C301,'Entries 1'!A:D,4,0))</f>
        <v/>
      </c>
    </row>
    <row r="302" spans="4:6">
      <c r="D302" s="5" t="str">
        <f>IF(C302="","",VLOOKUP($C302,'Entries 1'!A:D,2,0))</f>
        <v/>
      </c>
      <c r="E302" s="5" t="str">
        <f>IF(C302="","",VLOOKUP($C302,'Entries 1'!A:D,3,0))</f>
        <v/>
      </c>
      <c r="F302" s="26" t="str">
        <f>IF(C302="","",VLOOKUP($C302,'Entries 1'!A:D,4,0))</f>
        <v/>
      </c>
    </row>
    <row r="303" spans="4:6">
      <c r="D303" s="5" t="str">
        <f>IF(C303="","",VLOOKUP($C303,'Entries 1'!A:D,2,0))</f>
        <v/>
      </c>
      <c r="E303" s="5" t="str">
        <f>IF(C303="","",VLOOKUP($C303,'Entries 1'!A:D,3,0))</f>
        <v/>
      </c>
      <c r="F303" s="26" t="str">
        <f>IF(C303="","",VLOOKUP($C303,'Entries 1'!A:D,4,0))</f>
        <v/>
      </c>
    </row>
    <row r="304" spans="4:6">
      <c r="D304" s="5" t="str">
        <f>IF(C304="","",VLOOKUP($C304,'Entries 1'!A:D,2,0))</f>
        <v/>
      </c>
      <c r="E304" s="5" t="str">
        <f>IF(C304="","",VLOOKUP($C304,'Entries 1'!A:D,3,0))</f>
        <v/>
      </c>
      <c r="F304" s="26" t="str">
        <f>IF(C304="","",VLOOKUP($C304,'Entries 1'!A:D,4,0))</f>
        <v/>
      </c>
    </row>
    <row r="305" spans="4:6">
      <c r="D305" s="5" t="str">
        <f>IF(C305="","",VLOOKUP($C305,'Entries 1'!A:D,2,0))</f>
        <v/>
      </c>
      <c r="E305" s="5" t="str">
        <f>IF(C305="","",VLOOKUP($C305,'Entries 1'!A:D,3,0))</f>
        <v/>
      </c>
      <c r="F305" s="26" t="str">
        <f>IF(C305="","",VLOOKUP($C305,'Entries 1'!A:D,4,0))</f>
        <v/>
      </c>
    </row>
    <row r="306" spans="4:6">
      <c r="D306" s="5" t="str">
        <f>IF(C306="","",VLOOKUP($C306,'Entries 1'!A:D,2,0))</f>
        <v/>
      </c>
      <c r="E306" s="5" t="str">
        <f>IF(C306="","",VLOOKUP($C306,'Entries 1'!A:D,3,0))</f>
        <v/>
      </c>
      <c r="F306" s="26" t="str">
        <f>IF(C306="","",VLOOKUP($C306,'Entries 1'!A:D,4,0))</f>
        <v/>
      </c>
    </row>
    <row r="307" spans="4:6">
      <c r="D307" s="5" t="str">
        <f>IF(C307="","",VLOOKUP($C307,'Entries 1'!A:D,2,0))</f>
        <v/>
      </c>
      <c r="E307" s="5" t="str">
        <f>IF(C307="","",VLOOKUP($C307,'Entries 1'!A:D,3,0))</f>
        <v/>
      </c>
      <c r="F307" s="26" t="str">
        <f>IF(C307="","",VLOOKUP($C307,'Entries 1'!A:D,4,0))</f>
        <v/>
      </c>
    </row>
    <row r="308" spans="4:6">
      <c r="D308" s="5" t="str">
        <f>IF(C308="","",VLOOKUP($C308,'Entries 1'!A:D,2,0))</f>
        <v/>
      </c>
      <c r="E308" s="5" t="str">
        <f>IF(C308="","",VLOOKUP($C308,'Entries 1'!A:D,3,0))</f>
        <v/>
      </c>
      <c r="F308" s="26" t="str">
        <f>IF(C308="","",VLOOKUP($C308,'Entries 1'!A:D,4,0))</f>
        <v/>
      </c>
    </row>
    <row r="309" spans="4:6">
      <c r="D309" s="5" t="str">
        <f>IF(C309="","",VLOOKUP($C309,'Entries 1'!A:D,2,0))</f>
        <v/>
      </c>
      <c r="E309" s="5" t="str">
        <f>IF(C309="","",VLOOKUP($C309,'Entries 1'!A:D,3,0))</f>
        <v/>
      </c>
      <c r="F309" s="26" t="str">
        <f>IF(C309="","",VLOOKUP($C309,'Entries 1'!A:D,4,0))</f>
        <v/>
      </c>
    </row>
    <row r="310" spans="4:6">
      <c r="D310" s="5" t="str">
        <f>IF(C310="","",VLOOKUP($C310,'Entries 1'!A:D,2,0))</f>
        <v/>
      </c>
      <c r="E310" s="5" t="str">
        <f>IF(C310="","",VLOOKUP($C310,'Entries 1'!A:D,3,0))</f>
        <v/>
      </c>
      <c r="F310" s="26" t="str">
        <f>IF(C310="","",VLOOKUP($C310,'Entries 1'!A:D,4,0))</f>
        <v/>
      </c>
    </row>
    <row r="311" spans="4:6">
      <c r="D311" s="5" t="str">
        <f>IF(C311="","",VLOOKUP($C311,'Entries 1'!A:D,2,0))</f>
        <v/>
      </c>
      <c r="E311" s="5" t="str">
        <f>IF(C311="","",VLOOKUP($C311,'Entries 1'!A:D,3,0))</f>
        <v/>
      </c>
      <c r="F311" s="26" t="str">
        <f>IF(C311="","",VLOOKUP($C311,'Entries 1'!A:D,4,0))</f>
        <v/>
      </c>
    </row>
    <row r="312" spans="4:6">
      <c r="D312" s="5" t="str">
        <f>IF(C312="","",VLOOKUP($C312,'Entries 1'!A:D,2,0))</f>
        <v/>
      </c>
      <c r="E312" s="5" t="str">
        <f>IF(C312="","",VLOOKUP($C312,'Entries 1'!A:D,3,0))</f>
        <v/>
      </c>
      <c r="F312" s="26" t="str">
        <f>IF(C312="","",VLOOKUP($C312,'Entries 1'!A:D,4,0))</f>
        <v/>
      </c>
    </row>
    <row r="313" spans="4:6">
      <c r="D313" s="5" t="str">
        <f>IF(C313="","",VLOOKUP($C313,'Entries 1'!A:D,2,0))</f>
        <v/>
      </c>
      <c r="E313" s="5" t="str">
        <f>IF(C313="","",VLOOKUP($C313,'Entries 1'!A:D,3,0))</f>
        <v/>
      </c>
      <c r="F313" s="26" t="str">
        <f>IF(C313="","",VLOOKUP($C313,'Entries 1'!A:D,4,0))</f>
        <v/>
      </c>
    </row>
    <row r="314" spans="4:6">
      <c r="D314" s="5" t="str">
        <f>IF(C314="","",VLOOKUP($C314,'Entries 1'!A:D,2,0))</f>
        <v/>
      </c>
      <c r="E314" s="5" t="str">
        <f>IF(C314="","",VLOOKUP($C314,'Entries 1'!A:D,3,0))</f>
        <v/>
      </c>
      <c r="F314" s="26" t="str">
        <f>IF(C314="","",VLOOKUP($C314,'Entries 1'!A:D,4,0))</f>
        <v/>
      </c>
    </row>
    <row r="315" spans="4:6">
      <c r="D315" s="5" t="str">
        <f>IF(C315="","",VLOOKUP($C315,'Entries 1'!A:D,2,0))</f>
        <v/>
      </c>
      <c r="E315" s="5" t="str">
        <f>IF(C315="","",VLOOKUP($C315,'Entries 1'!A:D,3,0))</f>
        <v/>
      </c>
      <c r="F315" s="26" t="str">
        <f>IF(C315="","",VLOOKUP($C315,'Entries 1'!A:D,4,0))</f>
        <v/>
      </c>
    </row>
    <row r="316" spans="4:6">
      <c r="D316" s="5" t="str">
        <f>IF(C316="","",VLOOKUP($C316,'Entries 1'!A:D,2,0))</f>
        <v/>
      </c>
      <c r="E316" s="5" t="str">
        <f>IF(C316="","",VLOOKUP($C316,'Entries 1'!A:D,3,0))</f>
        <v/>
      </c>
      <c r="F316" s="26" t="str">
        <f>IF(C316="","",VLOOKUP($C316,'Entries 1'!A:D,4,0))</f>
        <v/>
      </c>
    </row>
    <row r="317" spans="4:6">
      <c r="D317" s="5" t="str">
        <f>IF(C317="","",VLOOKUP($C317,'Entries 1'!A:D,2,0))</f>
        <v/>
      </c>
      <c r="E317" s="5" t="str">
        <f>IF(C317="","",VLOOKUP($C317,'Entries 1'!A:D,3,0))</f>
        <v/>
      </c>
      <c r="F317" s="26" t="str">
        <f>IF(C317="","",VLOOKUP($C317,'Entries 1'!A:D,4,0))</f>
        <v/>
      </c>
    </row>
    <row r="318" spans="4:6">
      <c r="D318" s="5" t="str">
        <f>IF(C318="","",VLOOKUP($C318,'Entries 1'!A:D,2,0))</f>
        <v/>
      </c>
      <c r="E318" s="5" t="str">
        <f>IF(C318="","",VLOOKUP($C318,'Entries 1'!A:D,3,0))</f>
        <v/>
      </c>
      <c r="F318" s="26" t="str">
        <f>IF(C318="","",VLOOKUP($C318,'Entries 1'!A:D,4,0))</f>
        <v/>
      </c>
    </row>
    <row r="319" spans="4:6">
      <c r="D319" s="5" t="str">
        <f>IF(C319="","",VLOOKUP($C319,'Entries 1'!A:D,2,0))</f>
        <v/>
      </c>
      <c r="E319" s="5" t="str">
        <f>IF(C319="","",VLOOKUP($C319,'Entries 1'!A:D,3,0))</f>
        <v/>
      </c>
      <c r="F319" s="26" t="str">
        <f>IF(C319="","",VLOOKUP($C319,'Entries 1'!A:D,4,0))</f>
        <v/>
      </c>
    </row>
    <row r="320" spans="4:6">
      <c r="D320" s="5" t="str">
        <f>IF(C320="","",VLOOKUP($C320,'Entries 1'!A:D,2,0))</f>
        <v/>
      </c>
      <c r="E320" s="5" t="str">
        <f>IF(C320="","",VLOOKUP($C320,'Entries 1'!A:D,3,0))</f>
        <v/>
      </c>
      <c r="F320" s="26" t="str">
        <f>IF(C320="","",VLOOKUP($C320,'Entries 1'!A:D,4,0))</f>
        <v/>
      </c>
    </row>
    <row r="321" spans="4:6">
      <c r="D321" s="5" t="str">
        <f>IF(C321="","",VLOOKUP($C321,'Entries 1'!A:D,2,0))</f>
        <v/>
      </c>
      <c r="E321" s="5" t="str">
        <f>IF(C321="","",VLOOKUP($C321,'Entries 1'!A:D,3,0))</f>
        <v/>
      </c>
      <c r="F321" s="26" t="str">
        <f>IF(C321="","",VLOOKUP($C321,'Entries 1'!A:D,4,0))</f>
        <v/>
      </c>
    </row>
    <row r="322" spans="4:6">
      <c r="D322" s="5" t="str">
        <f>IF(C322="","",VLOOKUP($C322,'Entries 1'!A:D,2,0))</f>
        <v/>
      </c>
      <c r="E322" s="5" t="str">
        <f>IF(C322="","",VLOOKUP($C322,'Entries 1'!A:D,3,0))</f>
        <v/>
      </c>
      <c r="F322" s="26" t="str">
        <f>IF(C322="","",VLOOKUP($C322,'Entries 1'!A:D,4,0))</f>
        <v/>
      </c>
    </row>
    <row r="323" spans="4:6">
      <c r="D323" s="5" t="str">
        <f>IF(C323="","",VLOOKUP($C323,'Entries 1'!A:D,2,0))</f>
        <v/>
      </c>
      <c r="E323" s="5" t="str">
        <f>IF(C323="","",VLOOKUP($C323,'Entries 1'!A:D,3,0))</f>
        <v/>
      </c>
      <c r="F323" s="26" t="str">
        <f>IF(C323="","",VLOOKUP($C323,'Entries 1'!A:D,4,0))</f>
        <v/>
      </c>
    </row>
    <row r="324" spans="4:6">
      <c r="D324" s="5" t="str">
        <f>IF(C324="","",VLOOKUP($C324,'Entries 1'!A:D,2,0))</f>
        <v/>
      </c>
      <c r="E324" s="5" t="str">
        <f>IF(C324="","",VLOOKUP($C324,'Entries 1'!A:D,3,0))</f>
        <v/>
      </c>
      <c r="F324" s="26" t="str">
        <f>IF(C324="","",VLOOKUP($C324,'Entries 1'!A:D,4,0))</f>
        <v/>
      </c>
    </row>
    <row r="325" spans="4:6">
      <c r="D325" s="5" t="str">
        <f>IF(C325="","",VLOOKUP($C325,'Entries 1'!A:D,2,0))</f>
        <v/>
      </c>
      <c r="E325" s="5" t="str">
        <f>IF(C325="","",VLOOKUP($C325,'Entries 1'!A:D,3,0))</f>
        <v/>
      </c>
      <c r="F325" s="26" t="str">
        <f>IF(C325="","",VLOOKUP($C325,'Entries 1'!A:D,4,0))</f>
        <v/>
      </c>
    </row>
    <row r="326" spans="4:6">
      <c r="D326" s="5" t="str">
        <f>IF(C326="","",VLOOKUP($C326,'Entries 1'!A:D,2,0))</f>
        <v/>
      </c>
      <c r="E326" s="5" t="str">
        <f>IF(C326="","",VLOOKUP($C326,'Entries 1'!A:D,3,0))</f>
        <v/>
      </c>
      <c r="F326" s="26" t="str">
        <f>IF(C326="","",VLOOKUP($C326,'Entries 1'!A:D,4,0))</f>
        <v/>
      </c>
    </row>
    <row r="327" spans="4:6">
      <c r="D327" s="5" t="str">
        <f>IF(C327="","",VLOOKUP($C327,'Entries 1'!A:D,2,0))</f>
        <v/>
      </c>
      <c r="E327" s="5" t="str">
        <f>IF(C327="","",VLOOKUP($C327,'Entries 1'!A:D,3,0))</f>
        <v/>
      </c>
      <c r="F327" s="26" t="str">
        <f>IF(C327="","",VLOOKUP($C327,'Entries 1'!A:D,4,0))</f>
        <v/>
      </c>
    </row>
    <row r="328" spans="4:6">
      <c r="D328" s="5" t="str">
        <f>IF(C328="","",VLOOKUP($C328,'Entries 1'!A:D,2,0))</f>
        <v/>
      </c>
      <c r="E328" s="5" t="str">
        <f>IF(C328="","",VLOOKUP($C328,'Entries 1'!A:D,3,0))</f>
        <v/>
      </c>
      <c r="F328" s="26" t="str">
        <f>IF(C328="","",VLOOKUP($C328,'Entries 1'!A:D,4,0))</f>
        <v/>
      </c>
    </row>
    <row r="329" spans="4:6">
      <c r="D329" s="5" t="str">
        <f>IF(C329="","",VLOOKUP($C329,'Entries 1'!A:D,2,0))</f>
        <v/>
      </c>
      <c r="E329" s="5" t="str">
        <f>IF(C329="","",VLOOKUP($C329,'Entries 1'!A:D,3,0))</f>
        <v/>
      </c>
      <c r="F329" s="26" t="str">
        <f>IF(C329="","",VLOOKUP($C329,'Entries 1'!A:D,4,0))</f>
        <v/>
      </c>
    </row>
    <row r="330" spans="4:6">
      <c r="D330" s="5" t="str">
        <f>IF(C330="","",VLOOKUP($C330,'Entries 1'!A:D,2,0))</f>
        <v/>
      </c>
      <c r="E330" s="5" t="str">
        <f>IF(C330="","",VLOOKUP($C330,'Entries 1'!A:D,3,0))</f>
        <v/>
      </c>
      <c r="F330" s="26" t="str">
        <f>IF(C330="","",VLOOKUP($C330,'Entries 1'!A:D,4,0))</f>
        <v/>
      </c>
    </row>
    <row r="331" spans="4:6">
      <c r="D331" s="5" t="str">
        <f>IF(C331="","",VLOOKUP($C331,'Entries 1'!A:D,2,0))</f>
        <v/>
      </c>
      <c r="E331" s="5" t="str">
        <f>IF(C331="","",VLOOKUP($C331,'Entries 1'!A:D,3,0))</f>
        <v/>
      </c>
      <c r="F331" s="26" t="str">
        <f>IF(C331="","",VLOOKUP($C331,'Entries 1'!A:D,4,0))</f>
        <v/>
      </c>
    </row>
    <row r="332" spans="4:6">
      <c r="D332" s="5" t="str">
        <f>IF(C332="","",VLOOKUP($C332,'Entries 1'!A:D,2,0))</f>
        <v/>
      </c>
      <c r="E332" s="5" t="str">
        <f>IF(C332="","",VLOOKUP($C332,'Entries 1'!A:D,3,0))</f>
        <v/>
      </c>
      <c r="F332" s="26" t="str">
        <f>IF(C332="","",VLOOKUP($C332,'Entries 1'!A:D,4,0))</f>
        <v/>
      </c>
    </row>
    <row r="333" spans="4:6">
      <c r="D333" s="5" t="str">
        <f>IF(C333="","",VLOOKUP($C333,'Entries 1'!A:D,2,0))</f>
        <v/>
      </c>
      <c r="E333" s="5" t="str">
        <f>IF(C333="","",VLOOKUP($C333,'Entries 1'!A:D,3,0))</f>
        <v/>
      </c>
      <c r="F333" s="26" t="str">
        <f>IF(C333="","",VLOOKUP($C333,'Entries 1'!A:D,4,0))</f>
        <v/>
      </c>
    </row>
    <row r="334" spans="4:6">
      <c r="D334" s="5" t="str">
        <f>IF(C334="","",VLOOKUP($C334,'Entries 1'!A:D,2,0))</f>
        <v/>
      </c>
      <c r="E334" s="5" t="str">
        <f>IF(C334="","",VLOOKUP($C334,'Entries 1'!A:D,3,0))</f>
        <v/>
      </c>
      <c r="F334" s="26" t="str">
        <f>IF(C334="","",VLOOKUP($C334,'Entries 1'!A:D,4,0))</f>
        <v/>
      </c>
    </row>
    <row r="335" spans="4:6">
      <c r="D335" s="5" t="str">
        <f>IF(C335="","",VLOOKUP($C335,'Entries 1'!A:D,2,0))</f>
        <v/>
      </c>
      <c r="E335" s="5" t="str">
        <f>IF(C335="","",VLOOKUP($C335,'Entries 1'!A:D,3,0))</f>
        <v/>
      </c>
      <c r="F335" s="26" t="str">
        <f>IF(C335="","",VLOOKUP($C335,'Entries 1'!A:D,4,0))</f>
        <v/>
      </c>
    </row>
    <row r="336" spans="4:6">
      <c r="D336" s="5" t="str">
        <f>IF(C336="","",VLOOKUP($C336,'Entries 1'!A:D,2,0))</f>
        <v/>
      </c>
      <c r="E336" s="5" t="str">
        <f>IF(C336="","",VLOOKUP($C336,'Entries 1'!A:D,3,0))</f>
        <v/>
      </c>
      <c r="F336" s="26" t="str">
        <f>IF(C336="","",VLOOKUP($C336,'Entries 1'!A:D,4,0))</f>
        <v/>
      </c>
    </row>
    <row r="337" spans="4:6">
      <c r="D337" s="5" t="str">
        <f>IF(C337="","",VLOOKUP($C337,'Entries 1'!A:D,2,0))</f>
        <v/>
      </c>
      <c r="E337" s="5" t="str">
        <f>IF(C337="","",VLOOKUP($C337,'Entries 1'!A:D,3,0))</f>
        <v/>
      </c>
      <c r="F337" s="26" t="str">
        <f>IF(C337="","",VLOOKUP($C337,'Entries 1'!A:D,4,0))</f>
        <v/>
      </c>
    </row>
    <row r="338" spans="4:6">
      <c r="D338" s="5" t="str">
        <f>IF(C338="","",VLOOKUP($C338,'Entries 1'!A:D,2,0))</f>
        <v/>
      </c>
      <c r="E338" s="5" t="str">
        <f>IF(C338="","",VLOOKUP($C338,'Entries 1'!A:D,3,0))</f>
        <v/>
      </c>
      <c r="F338" s="26" t="str">
        <f>IF(C338="","",VLOOKUP($C338,'Entries 1'!A:D,4,0))</f>
        <v/>
      </c>
    </row>
    <row r="339" spans="4:6">
      <c r="D339" s="5" t="str">
        <f>IF(C339="","",VLOOKUP($C339,'Entries 1'!A:D,2,0))</f>
        <v/>
      </c>
      <c r="E339" s="5" t="str">
        <f>IF(C339="","",VLOOKUP($C339,'Entries 1'!A:D,3,0))</f>
        <v/>
      </c>
      <c r="F339" s="26" t="str">
        <f>IF(C339="","",VLOOKUP($C339,'Entries 1'!A:D,4,0))</f>
        <v/>
      </c>
    </row>
    <row r="340" spans="4:6">
      <c r="D340" s="5" t="str">
        <f>IF(C340="","",VLOOKUP($C340,'Entries 1'!A:D,2,0))</f>
        <v/>
      </c>
      <c r="E340" s="5" t="str">
        <f>IF(C340="","",VLOOKUP($C340,'Entries 1'!A:D,3,0))</f>
        <v/>
      </c>
      <c r="F340" s="26" t="str">
        <f>IF(C340="","",VLOOKUP($C340,'Entries 1'!A:D,4,0))</f>
        <v/>
      </c>
    </row>
    <row r="341" spans="4:6">
      <c r="D341" s="5" t="str">
        <f>IF(C341="","",VLOOKUP($C341,'Entries 1'!A:D,2,0))</f>
        <v/>
      </c>
      <c r="E341" s="5" t="str">
        <f>IF(C341="","",VLOOKUP($C341,'Entries 1'!A:D,3,0))</f>
        <v/>
      </c>
      <c r="F341" s="26" t="str">
        <f>IF(C341="","",VLOOKUP($C341,'Entries 1'!A:D,4,0))</f>
        <v/>
      </c>
    </row>
    <row r="342" spans="4:6">
      <c r="D342" s="5" t="str">
        <f>IF(C342="","",VLOOKUP($C342,'Entries 1'!A:D,2,0))</f>
        <v/>
      </c>
      <c r="E342" s="5" t="str">
        <f>IF(C342="","",VLOOKUP($C342,'Entries 1'!A:D,3,0))</f>
        <v/>
      </c>
      <c r="F342" s="26" t="str">
        <f>IF(C342="","",VLOOKUP($C342,'Entries 1'!A:D,4,0))</f>
        <v/>
      </c>
    </row>
    <row r="343" spans="4:6">
      <c r="D343" s="5" t="str">
        <f>IF(C343="","",VLOOKUP($C343,'Entries 1'!A:D,2,0))</f>
        <v/>
      </c>
      <c r="E343" s="5" t="str">
        <f>IF(C343="","",VLOOKUP($C343,'Entries 1'!A:D,3,0))</f>
        <v/>
      </c>
      <c r="F343" s="26" t="str">
        <f>IF(C343="","",VLOOKUP($C343,'Entries 1'!A:D,4,0))</f>
        <v/>
      </c>
    </row>
    <row r="344" spans="4:6">
      <c r="D344" s="5" t="str">
        <f>IF(C344="","",VLOOKUP($C344,'Entries 1'!A:D,2,0))</f>
        <v/>
      </c>
      <c r="E344" s="5" t="str">
        <f>IF(C344="","",VLOOKUP($C344,'Entries 1'!A:D,3,0))</f>
        <v/>
      </c>
      <c r="F344" s="26" t="str">
        <f>IF(C344="","",VLOOKUP($C344,'Entries 1'!A:D,4,0))</f>
        <v/>
      </c>
    </row>
    <row r="345" spans="4:6">
      <c r="D345" s="5" t="str">
        <f>IF(C345="","",VLOOKUP($C345,'Entries 1'!A:D,2,0))</f>
        <v/>
      </c>
      <c r="E345" s="5" t="str">
        <f>IF(C345="","",VLOOKUP($C345,'Entries 1'!A:D,3,0))</f>
        <v/>
      </c>
      <c r="F345" s="26" t="str">
        <f>IF(C345="","",VLOOKUP($C345,'Entries 1'!A:D,4,0))</f>
        <v/>
      </c>
    </row>
    <row r="346" spans="4:6">
      <c r="D346" s="5" t="str">
        <f>IF(C346="","",VLOOKUP($C346,'Entries 1'!A:D,2,0))</f>
        <v/>
      </c>
      <c r="E346" s="5" t="str">
        <f>IF(C346="","",VLOOKUP($C346,'Entries 1'!A:D,3,0))</f>
        <v/>
      </c>
      <c r="F346" s="26" t="str">
        <f>IF(C346="","",VLOOKUP($C346,'Entries 1'!A:D,4,0))</f>
        <v/>
      </c>
    </row>
    <row r="347" spans="4:6">
      <c r="D347" s="5" t="str">
        <f>IF(C347="","",VLOOKUP($C347,'Entries 1'!A:D,2,0))</f>
        <v/>
      </c>
      <c r="E347" s="5" t="str">
        <f>IF(C347="","",VLOOKUP($C347,'Entries 1'!A:D,3,0))</f>
        <v/>
      </c>
      <c r="F347" s="26" t="str">
        <f>IF(C347="","",VLOOKUP($C347,'Entries 1'!A:D,4,0))</f>
        <v/>
      </c>
    </row>
    <row r="348" spans="4:6">
      <c r="D348" s="5" t="str">
        <f>IF(C348="","",VLOOKUP($C348,'Entries 1'!A:D,2,0))</f>
        <v/>
      </c>
      <c r="E348" s="5" t="str">
        <f>IF(C348="","",VLOOKUP($C348,'Entries 1'!A:D,3,0))</f>
        <v/>
      </c>
      <c r="F348" s="26" t="str">
        <f>IF(C348="","",VLOOKUP($C348,'Entries 1'!A:D,4,0))</f>
        <v/>
      </c>
    </row>
    <row r="349" spans="4:6">
      <c r="D349" s="5" t="str">
        <f>IF(C349="","",VLOOKUP($C349,'Entries 1'!A:D,2,0))</f>
        <v/>
      </c>
      <c r="E349" s="5" t="str">
        <f>IF(C349="","",VLOOKUP($C349,'Entries 1'!A:D,3,0))</f>
        <v/>
      </c>
      <c r="F349" s="26" t="str">
        <f>IF(C349="","",VLOOKUP($C349,'Entries 1'!A:D,4,0))</f>
        <v/>
      </c>
    </row>
    <row r="350" spans="4:6">
      <c r="D350" s="5" t="str">
        <f>IF(C350="","",VLOOKUP($C350,'Entries 1'!A:D,2,0))</f>
        <v/>
      </c>
      <c r="E350" s="5" t="str">
        <f>IF(C350="","",VLOOKUP($C350,'Entries 1'!A:D,3,0))</f>
        <v/>
      </c>
      <c r="F350" s="26" t="str">
        <f>IF(C350="","",VLOOKUP($C350,'Entries 1'!A:D,4,0))</f>
        <v/>
      </c>
    </row>
    <row r="351" spans="4:6">
      <c r="D351" s="5" t="str">
        <f>IF(C351="","",VLOOKUP($C351,'Entries 1'!A:D,2,0))</f>
        <v/>
      </c>
      <c r="E351" s="5" t="str">
        <f>IF(C351="","",VLOOKUP($C351,'Entries 1'!A:D,3,0))</f>
        <v/>
      </c>
      <c r="F351" s="26" t="str">
        <f>IF(C351="","",VLOOKUP($C351,'Entries 1'!A:D,4,0))</f>
        <v/>
      </c>
    </row>
  </sheetData>
  <autoFilter ref="A1:J351"/>
  <sortState ref="I4:R10">
    <sortCondition ref="P4:P10"/>
  </sortState>
  <mergeCells count="1">
    <mergeCell ref="J2:O2"/>
  </mergeCells>
  <conditionalFormatting sqref="D1:D1048576">
    <cfRule type="duplicateValues" dxfId="1" priority="1"/>
  </conditionalFormatting>
  <pageMargins left="0" right="0" top="0" bottom="0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3"/>
  <sheetViews>
    <sheetView workbookViewId="0">
      <pane ySplit="1" topLeftCell="A74" activePane="bottomLeft" state="frozen"/>
      <selection activeCell="H14" sqref="H14"/>
      <selection pane="bottomLeft" activeCell="F1" sqref="F1"/>
    </sheetView>
  </sheetViews>
  <sheetFormatPr defaultColWidth="8.85546875" defaultRowHeight="15"/>
  <cols>
    <col min="2" max="2" width="23.140625" customWidth="1"/>
    <col min="3" max="3" width="21.42578125" customWidth="1"/>
    <col min="4" max="4" width="5.42578125" bestFit="1" customWidth="1"/>
    <col min="6" max="6" width="20.5703125" style="85" customWidth="1"/>
  </cols>
  <sheetData>
    <row r="1" spans="1:6">
      <c r="A1" s="2" t="s">
        <v>0</v>
      </c>
      <c r="B1" s="2" t="s">
        <v>1</v>
      </c>
      <c r="C1" s="2" t="s">
        <v>6</v>
      </c>
      <c r="D1" s="2" t="s">
        <v>5</v>
      </c>
      <c r="F1" s="82" t="s">
        <v>567</v>
      </c>
    </row>
    <row r="2" spans="1:6">
      <c r="A2">
        <v>1</v>
      </c>
      <c r="B2" s="46" t="s">
        <v>188</v>
      </c>
      <c r="C2" t="s">
        <v>18</v>
      </c>
      <c r="D2" t="s">
        <v>25</v>
      </c>
      <c r="F2" s="83" t="e">
        <f>VLOOKUP($A2,'Inter Girls'!$C$2:$D$130,2,FALSE)</f>
        <v>#N/A</v>
      </c>
    </row>
    <row r="3" spans="1:6">
      <c r="A3">
        <v>2</v>
      </c>
      <c r="B3" s="46" t="s">
        <v>189</v>
      </c>
      <c r="C3" t="s">
        <v>18</v>
      </c>
      <c r="D3" t="s">
        <v>25</v>
      </c>
      <c r="F3" s="84" t="str">
        <f>VLOOKUP($A3,'Inter Girls'!$C$2:$D$130,2,FALSE)</f>
        <v>Alicia Kenwright</v>
      </c>
    </row>
    <row r="4" spans="1:6">
      <c r="A4">
        <v>3</v>
      </c>
      <c r="B4" s="46" t="s">
        <v>190</v>
      </c>
      <c r="C4" t="s">
        <v>18</v>
      </c>
      <c r="D4" t="s">
        <v>25</v>
      </c>
      <c r="F4" s="84" t="str">
        <f>VLOOKUP($A4,'Inter Girls'!$C$2:$D$130,2,FALSE)</f>
        <v>Eden Odea</v>
      </c>
    </row>
    <row r="5" spans="1:6">
      <c r="A5">
        <v>4</v>
      </c>
      <c r="B5" s="46" t="s">
        <v>191</v>
      </c>
      <c r="C5" t="s">
        <v>18</v>
      </c>
      <c r="D5" t="s">
        <v>25</v>
      </c>
      <c r="F5" s="84" t="str">
        <f>VLOOKUP($A5,'Inter Girls'!$C$2:$D$130,2,FALSE)</f>
        <v>Holly Smith</v>
      </c>
    </row>
    <row r="6" spans="1:6">
      <c r="A6">
        <v>5</v>
      </c>
      <c r="B6" s="46" t="s">
        <v>192</v>
      </c>
      <c r="C6" t="s">
        <v>18</v>
      </c>
      <c r="D6" t="s">
        <v>25</v>
      </c>
      <c r="F6" s="84" t="str">
        <f>VLOOKUP($A6,'Inter Girls'!$C$2:$D$130,2,FALSE)</f>
        <v>Lucy Smith</v>
      </c>
    </row>
    <row r="7" spans="1:6">
      <c r="A7">
        <v>6</v>
      </c>
      <c r="B7" s="46" t="s">
        <v>193</v>
      </c>
      <c r="C7" t="s">
        <v>18</v>
      </c>
      <c r="D7" t="s">
        <v>25</v>
      </c>
      <c r="F7" s="84" t="str">
        <f>VLOOKUP($A7,'Inter Girls'!$C$2:$D$130,2,FALSE)</f>
        <v>Lauren Robinson</v>
      </c>
    </row>
    <row r="8" spans="1:6">
      <c r="A8">
        <v>7</v>
      </c>
      <c r="B8" s="46" t="s">
        <v>549</v>
      </c>
      <c r="C8" t="s">
        <v>18</v>
      </c>
      <c r="D8" t="s">
        <v>25</v>
      </c>
      <c r="F8" s="84" t="str">
        <f>VLOOKUP($A8,'Inter Girls'!$C$2:$D$130,2,FALSE)</f>
        <v>Ellie Grinell</v>
      </c>
    </row>
    <row r="9" spans="1:6">
      <c r="A9">
        <v>8</v>
      </c>
      <c r="C9" t="s">
        <v>18</v>
      </c>
      <c r="D9" t="s">
        <v>25</v>
      </c>
    </row>
    <row r="10" spans="1:6">
      <c r="A10">
        <v>9</v>
      </c>
      <c r="C10" t="s">
        <v>18</v>
      </c>
      <c r="D10" t="s">
        <v>25</v>
      </c>
    </row>
    <row r="11" spans="1:6">
      <c r="A11">
        <v>10</v>
      </c>
      <c r="C11" t="s">
        <v>18</v>
      </c>
      <c r="D11" t="s">
        <v>25</v>
      </c>
    </row>
    <row r="12" spans="1:6">
      <c r="A12">
        <v>11</v>
      </c>
      <c r="C12" t="s">
        <v>18</v>
      </c>
      <c r="D12" t="s">
        <v>25</v>
      </c>
    </row>
    <row r="13" spans="1:6">
      <c r="A13">
        <v>12</v>
      </c>
      <c r="C13" t="s">
        <v>18</v>
      </c>
      <c r="D13" t="s">
        <v>25</v>
      </c>
    </row>
    <row r="14" spans="1:6">
      <c r="A14">
        <v>13</v>
      </c>
      <c r="C14" t="s">
        <v>18</v>
      </c>
      <c r="D14" t="s">
        <v>25</v>
      </c>
    </row>
    <row r="15" spans="1:6">
      <c r="A15">
        <v>14</v>
      </c>
      <c r="C15" t="s">
        <v>18</v>
      </c>
      <c r="D15" t="s">
        <v>25</v>
      </c>
    </row>
    <row r="16" spans="1:6">
      <c r="A16">
        <v>15</v>
      </c>
      <c r="C16" t="s">
        <v>18</v>
      </c>
      <c r="D16" t="s">
        <v>25</v>
      </c>
    </row>
    <row r="17" spans="1:6">
      <c r="A17">
        <v>16</v>
      </c>
      <c r="C17" t="s">
        <v>18</v>
      </c>
      <c r="D17" t="s">
        <v>25</v>
      </c>
    </row>
    <row r="18" spans="1:6">
      <c r="A18">
        <v>17</v>
      </c>
      <c r="C18" t="s">
        <v>18</v>
      </c>
      <c r="D18" t="s">
        <v>25</v>
      </c>
    </row>
    <row r="19" spans="1:6">
      <c r="A19">
        <v>18</v>
      </c>
      <c r="C19" t="s">
        <v>18</v>
      </c>
      <c r="D19" t="s">
        <v>25</v>
      </c>
    </row>
    <row r="20" spans="1:6">
      <c r="A20">
        <v>19</v>
      </c>
      <c r="C20" t="s">
        <v>18</v>
      </c>
      <c r="D20" t="s">
        <v>25</v>
      </c>
    </row>
    <row r="21" spans="1:6" s="11" customFormat="1">
      <c r="A21" s="11">
        <v>20</v>
      </c>
      <c r="B21" s="73" t="s">
        <v>194</v>
      </c>
      <c r="C21" s="11" t="s">
        <v>28</v>
      </c>
      <c r="D21" s="11" t="s">
        <v>25</v>
      </c>
      <c r="F21" s="83" t="e">
        <f>VLOOKUP($A21,'Inter Girls'!$C$2:$D$130,2,FALSE)</f>
        <v>#N/A</v>
      </c>
    </row>
    <row r="22" spans="1:6" s="11" customFormat="1">
      <c r="A22" s="11">
        <v>21</v>
      </c>
      <c r="B22" s="73" t="s">
        <v>195</v>
      </c>
      <c r="C22" s="11" t="s">
        <v>28</v>
      </c>
      <c r="D22" s="11" t="s">
        <v>25</v>
      </c>
      <c r="F22" s="83" t="e">
        <f>VLOOKUP($A22,'Inter Girls'!$C$2:$D$130,2,FALSE)</f>
        <v>#N/A</v>
      </c>
    </row>
    <row r="23" spans="1:6">
      <c r="A23">
        <v>22</v>
      </c>
      <c r="B23" s="46"/>
      <c r="C23" t="s">
        <v>28</v>
      </c>
      <c r="D23" t="s">
        <v>25</v>
      </c>
      <c r="F23" s="84"/>
    </row>
    <row r="24" spans="1:6" s="11" customFormat="1">
      <c r="A24" s="11">
        <v>23</v>
      </c>
      <c r="B24" s="73" t="s">
        <v>197</v>
      </c>
      <c r="C24" s="11" t="s">
        <v>28</v>
      </c>
      <c r="D24" s="11" t="s">
        <v>25</v>
      </c>
      <c r="F24" s="83" t="e">
        <f>VLOOKUP($A24,'Inter Girls'!$C$2:$D$130,2,FALSE)</f>
        <v>#N/A</v>
      </c>
    </row>
    <row r="25" spans="1:6">
      <c r="A25">
        <v>24</v>
      </c>
      <c r="B25" s="46"/>
      <c r="C25" t="s">
        <v>28</v>
      </c>
      <c r="D25" t="s">
        <v>25</v>
      </c>
      <c r="F25" s="84"/>
    </row>
    <row r="26" spans="1:6">
      <c r="A26">
        <v>25</v>
      </c>
      <c r="B26" s="46" t="s">
        <v>196</v>
      </c>
      <c r="C26" t="s">
        <v>28</v>
      </c>
      <c r="D26" t="s">
        <v>25</v>
      </c>
      <c r="F26" s="84" t="str">
        <f>VLOOKUP($A26,'Inter Girls'!$C$2:$D$130,2,FALSE)</f>
        <v>Chloe Rylance</v>
      </c>
    </row>
    <row r="27" spans="1:6">
      <c r="A27">
        <v>26</v>
      </c>
      <c r="B27" s="46"/>
      <c r="C27" t="s">
        <v>28</v>
      </c>
      <c r="D27" t="s">
        <v>25</v>
      </c>
      <c r="F27" s="84"/>
    </row>
    <row r="28" spans="1:6">
      <c r="A28">
        <v>27</v>
      </c>
      <c r="B28" s="46"/>
      <c r="C28" t="s">
        <v>28</v>
      </c>
      <c r="D28" t="s">
        <v>25</v>
      </c>
      <c r="F28" s="84"/>
    </row>
    <row r="29" spans="1:6">
      <c r="A29">
        <v>28</v>
      </c>
      <c r="B29" s="46"/>
      <c r="C29" t="s">
        <v>28</v>
      </c>
      <c r="D29" t="s">
        <v>25</v>
      </c>
      <c r="F29" s="84"/>
    </row>
    <row r="30" spans="1:6">
      <c r="A30">
        <v>29</v>
      </c>
      <c r="B30" s="46"/>
      <c r="C30" t="s">
        <v>28</v>
      </c>
      <c r="D30" t="s">
        <v>25</v>
      </c>
    </row>
    <row r="31" spans="1:6">
      <c r="A31">
        <v>30</v>
      </c>
      <c r="B31" s="46"/>
      <c r="C31" t="s">
        <v>28</v>
      </c>
      <c r="D31" t="s">
        <v>25</v>
      </c>
    </row>
    <row r="32" spans="1:6">
      <c r="A32">
        <v>31</v>
      </c>
      <c r="C32" t="s">
        <v>28</v>
      </c>
      <c r="D32" t="s">
        <v>25</v>
      </c>
    </row>
    <row r="33" spans="1:7">
      <c r="A33">
        <v>32</v>
      </c>
      <c r="C33" t="s">
        <v>28</v>
      </c>
      <c r="D33" t="s">
        <v>25</v>
      </c>
    </row>
    <row r="34" spans="1:7">
      <c r="A34">
        <v>33</v>
      </c>
      <c r="C34" t="s">
        <v>28</v>
      </c>
      <c r="D34" t="s">
        <v>25</v>
      </c>
    </row>
    <row r="35" spans="1:7">
      <c r="A35">
        <v>34</v>
      </c>
      <c r="C35" t="s">
        <v>28</v>
      </c>
      <c r="D35" t="s">
        <v>25</v>
      </c>
    </row>
    <row r="36" spans="1:7">
      <c r="A36">
        <v>35</v>
      </c>
      <c r="C36" t="s">
        <v>28</v>
      </c>
      <c r="D36" t="s">
        <v>25</v>
      </c>
    </row>
    <row r="37" spans="1:7">
      <c r="A37">
        <v>36</v>
      </c>
      <c r="C37" t="s">
        <v>28</v>
      </c>
      <c r="D37" t="s">
        <v>25</v>
      </c>
    </row>
    <row r="38" spans="1:7">
      <c r="A38">
        <v>37</v>
      </c>
      <c r="C38" t="s">
        <v>28</v>
      </c>
      <c r="D38" t="s">
        <v>25</v>
      </c>
    </row>
    <row r="39" spans="1:7">
      <c r="A39">
        <v>38</v>
      </c>
      <c r="C39" t="s">
        <v>28</v>
      </c>
      <c r="D39" t="s">
        <v>25</v>
      </c>
    </row>
    <row r="40" spans="1:7">
      <c r="A40">
        <v>39</v>
      </c>
      <c r="C40" t="s">
        <v>28</v>
      </c>
      <c r="D40" t="s">
        <v>25</v>
      </c>
    </row>
    <row r="41" spans="1:7" s="11" customFormat="1">
      <c r="A41" s="11">
        <v>40</v>
      </c>
      <c r="B41" s="73" t="s">
        <v>461</v>
      </c>
      <c r="C41" s="11" t="s">
        <v>19</v>
      </c>
      <c r="D41" s="11" t="s">
        <v>25</v>
      </c>
      <c r="F41" s="83" t="e">
        <f>VLOOKUP($A41,'Inter Girls'!$C$2:$D$130,2,FALSE)</f>
        <v>#N/A</v>
      </c>
      <c r="G41" s="11" t="s">
        <v>566</v>
      </c>
    </row>
    <row r="42" spans="1:7" s="11" customFormat="1">
      <c r="A42" s="11">
        <v>41</v>
      </c>
      <c r="B42" s="73" t="s">
        <v>462</v>
      </c>
      <c r="C42" s="11" t="s">
        <v>19</v>
      </c>
      <c r="D42" s="11" t="s">
        <v>25</v>
      </c>
      <c r="F42" s="83" t="e">
        <f>VLOOKUP($A42,'Inter Girls'!$C$2:$D$130,2,FALSE)</f>
        <v>#N/A</v>
      </c>
    </row>
    <row r="43" spans="1:7">
      <c r="A43">
        <v>42</v>
      </c>
      <c r="B43" s="46" t="s">
        <v>463</v>
      </c>
      <c r="C43" t="s">
        <v>19</v>
      </c>
      <c r="D43" t="s">
        <v>25</v>
      </c>
      <c r="F43" s="84" t="str">
        <f>VLOOKUP($A43,'Inter Girls'!$C$2:$D$130,2,FALSE)</f>
        <v>Georgina Crawford</v>
      </c>
    </row>
    <row r="44" spans="1:7">
      <c r="A44">
        <v>43</v>
      </c>
      <c r="B44" s="46" t="s">
        <v>464</v>
      </c>
      <c r="C44" t="s">
        <v>19</v>
      </c>
      <c r="D44" t="s">
        <v>25</v>
      </c>
      <c r="F44" s="84" t="str">
        <f>VLOOKUP($A44,'Inter Girls'!$C$2:$D$130,2,FALSE)</f>
        <v>Cameron Ellie-Mander</v>
      </c>
    </row>
    <row r="45" spans="1:7">
      <c r="A45">
        <v>44</v>
      </c>
      <c r="B45" s="46" t="s">
        <v>465</v>
      </c>
      <c r="C45" t="s">
        <v>19</v>
      </c>
      <c r="D45" t="s">
        <v>25</v>
      </c>
      <c r="F45" s="84" t="str">
        <f>VLOOKUP($A45,'Inter Girls'!$C$2:$D$130,2,FALSE)</f>
        <v>Edith Charlesworth</v>
      </c>
    </row>
    <row r="46" spans="1:7" s="11" customFormat="1">
      <c r="A46" s="11">
        <v>45</v>
      </c>
      <c r="B46" s="73" t="s">
        <v>466</v>
      </c>
      <c r="C46" s="11" t="s">
        <v>19</v>
      </c>
      <c r="D46" s="11" t="s">
        <v>25</v>
      </c>
      <c r="F46" s="83" t="e">
        <f>VLOOKUP($A46,'Inter Girls'!$C$2:$D$130,2,FALSE)</f>
        <v>#N/A</v>
      </c>
    </row>
    <row r="47" spans="1:7">
      <c r="A47">
        <v>46</v>
      </c>
      <c r="B47" s="46" t="s">
        <v>467</v>
      </c>
      <c r="C47" t="s">
        <v>19</v>
      </c>
      <c r="D47" t="s">
        <v>25</v>
      </c>
      <c r="F47" s="84" t="str">
        <f>VLOOKUP($A47,'Inter Girls'!$C$2:$D$130,2,FALSE)</f>
        <v>April Tatton</v>
      </c>
    </row>
    <row r="48" spans="1:7">
      <c r="A48">
        <v>47</v>
      </c>
      <c r="B48" s="46" t="s">
        <v>468</v>
      </c>
      <c r="C48" t="s">
        <v>19</v>
      </c>
      <c r="D48" t="s">
        <v>25</v>
      </c>
      <c r="F48" s="84" t="str">
        <f>VLOOKUP($A48,'Inter Girls'!$C$2:$D$130,2,FALSE)</f>
        <v>Gina Rawlinson</v>
      </c>
    </row>
    <row r="49" spans="1:6">
      <c r="A49">
        <v>48</v>
      </c>
      <c r="B49" s="46" t="s">
        <v>469</v>
      </c>
      <c r="C49" t="s">
        <v>19</v>
      </c>
      <c r="D49" t="s">
        <v>25</v>
      </c>
      <c r="F49" s="84" t="str">
        <f>VLOOKUP($A49,'Inter Girls'!$C$2:$D$130,2,FALSE)</f>
        <v>Maddy Williams</v>
      </c>
    </row>
    <row r="50" spans="1:6">
      <c r="A50">
        <v>49</v>
      </c>
      <c r="B50" s="46" t="s">
        <v>550</v>
      </c>
      <c r="C50" t="s">
        <v>19</v>
      </c>
      <c r="D50" t="s">
        <v>25</v>
      </c>
      <c r="F50" s="84" t="str">
        <f>VLOOKUP($A50,'Inter Girls'!$C$2:$D$130,2,FALSE)</f>
        <v>Katie Hare</v>
      </c>
    </row>
    <row r="51" spans="1:6">
      <c r="A51">
        <v>50</v>
      </c>
      <c r="B51" s="46" t="s">
        <v>565</v>
      </c>
      <c r="C51" t="s">
        <v>19</v>
      </c>
      <c r="D51" t="s">
        <v>25</v>
      </c>
      <c r="F51" s="84" t="str">
        <f>VLOOKUP($A51,'Inter Girls'!$C$2:$D$130,2,FALSE)</f>
        <v>Leonie Bottomley</v>
      </c>
    </row>
    <row r="52" spans="1:6">
      <c r="A52">
        <v>51</v>
      </c>
      <c r="C52" t="s">
        <v>19</v>
      </c>
      <c r="D52" t="s">
        <v>25</v>
      </c>
    </row>
    <row r="53" spans="1:6">
      <c r="A53">
        <v>52</v>
      </c>
      <c r="C53" t="s">
        <v>19</v>
      </c>
      <c r="D53" t="s">
        <v>25</v>
      </c>
    </row>
    <row r="54" spans="1:6">
      <c r="A54">
        <v>53</v>
      </c>
      <c r="C54" t="s">
        <v>19</v>
      </c>
      <c r="D54" t="s">
        <v>25</v>
      </c>
    </row>
    <row r="55" spans="1:6">
      <c r="A55">
        <v>54</v>
      </c>
      <c r="C55" t="s">
        <v>19</v>
      </c>
      <c r="D55" t="s">
        <v>25</v>
      </c>
    </row>
    <row r="56" spans="1:6">
      <c r="A56">
        <v>55</v>
      </c>
      <c r="C56" t="s">
        <v>19</v>
      </c>
      <c r="D56" t="s">
        <v>25</v>
      </c>
    </row>
    <row r="57" spans="1:6">
      <c r="A57">
        <v>56</v>
      </c>
      <c r="C57" t="s">
        <v>19</v>
      </c>
      <c r="D57" t="s">
        <v>25</v>
      </c>
    </row>
    <row r="58" spans="1:6">
      <c r="A58">
        <v>57</v>
      </c>
      <c r="C58" t="s">
        <v>19</v>
      </c>
      <c r="D58" t="s">
        <v>25</v>
      </c>
    </row>
    <row r="59" spans="1:6">
      <c r="A59">
        <v>58</v>
      </c>
      <c r="C59" t="s">
        <v>19</v>
      </c>
      <c r="D59" t="s">
        <v>25</v>
      </c>
    </row>
    <row r="60" spans="1:6">
      <c r="A60">
        <v>59</v>
      </c>
      <c r="C60" t="s">
        <v>19</v>
      </c>
      <c r="D60" t="s">
        <v>25</v>
      </c>
    </row>
    <row r="61" spans="1:6">
      <c r="A61">
        <v>60</v>
      </c>
      <c r="B61" s="46" t="s">
        <v>199</v>
      </c>
      <c r="C61" t="s">
        <v>13</v>
      </c>
      <c r="D61" t="s">
        <v>25</v>
      </c>
      <c r="F61" s="84" t="str">
        <f>VLOOKUP($A61,'Inter Girls'!$C$2:$D$130,2,FALSE)</f>
        <v>Ella Semple</v>
      </c>
    </row>
    <row r="62" spans="1:6" s="11" customFormat="1">
      <c r="A62" s="11">
        <v>61</v>
      </c>
      <c r="B62" s="73" t="s">
        <v>200</v>
      </c>
      <c r="C62" s="11" t="s">
        <v>13</v>
      </c>
      <c r="D62" s="11" t="s">
        <v>25</v>
      </c>
      <c r="F62" s="83" t="e">
        <f>VLOOKUP($A62,'Inter Girls'!$C$2:$D$130,2,FALSE)</f>
        <v>#N/A</v>
      </c>
    </row>
    <row r="63" spans="1:6">
      <c r="A63">
        <v>62</v>
      </c>
      <c r="B63" s="46" t="s">
        <v>201</v>
      </c>
      <c r="C63" t="s">
        <v>13</v>
      </c>
      <c r="D63" t="s">
        <v>25</v>
      </c>
      <c r="F63" s="84" t="str">
        <f>VLOOKUP($A63,'Inter Girls'!$C$2:$D$130,2,FALSE)</f>
        <v>Eden Schiller</v>
      </c>
    </row>
    <row r="64" spans="1:6">
      <c r="A64">
        <v>63</v>
      </c>
      <c r="B64" s="46" t="s">
        <v>202</v>
      </c>
      <c r="C64" t="s">
        <v>13</v>
      </c>
      <c r="D64" t="s">
        <v>25</v>
      </c>
      <c r="F64" s="84" t="str">
        <f>VLOOKUP($A64,'Inter Girls'!$C$2:$D$130,2,FALSE)</f>
        <v>Thando Hart</v>
      </c>
    </row>
    <row r="65" spans="1:6">
      <c r="A65">
        <v>64</v>
      </c>
      <c r="B65" s="46" t="s">
        <v>203</v>
      </c>
      <c r="C65" t="s">
        <v>13</v>
      </c>
      <c r="D65" t="s">
        <v>25</v>
      </c>
      <c r="F65" s="84" t="str">
        <f>VLOOKUP($A65,'Inter Girls'!$C$2:$D$130,2,FALSE)</f>
        <v>Misha Twardochleb</v>
      </c>
    </row>
    <row r="66" spans="1:6">
      <c r="A66">
        <v>65</v>
      </c>
      <c r="B66" s="46" t="s">
        <v>204</v>
      </c>
      <c r="C66" t="s">
        <v>13</v>
      </c>
      <c r="D66" t="s">
        <v>25</v>
      </c>
      <c r="F66" s="84" t="str">
        <f>VLOOKUP($A66,'Inter Girls'!$C$2:$D$130,2,FALSE)</f>
        <v>Molly Williams</v>
      </c>
    </row>
    <row r="67" spans="1:6">
      <c r="A67">
        <v>66</v>
      </c>
      <c r="B67" s="46" t="s">
        <v>205</v>
      </c>
      <c r="C67" t="s">
        <v>13</v>
      </c>
      <c r="D67" t="s">
        <v>25</v>
      </c>
      <c r="F67" s="84" t="str">
        <f>VLOOKUP($A67,'Inter Girls'!$C$2:$D$130,2,FALSE)</f>
        <v>Elizabeth Clarkson</v>
      </c>
    </row>
    <row r="68" spans="1:6" s="11" customFormat="1">
      <c r="A68" s="11">
        <v>67</v>
      </c>
      <c r="B68" s="73" t="s">
        <v>206</v>
      </c>
      <c r="C68" s="11" t="s">
        <v>13</v>
      </c>
      <c r="D68" s="11" t="s">
        <v>25</v>
      </c>
      <c r="F68" s="83" t="e">
        <f>VLOOKUP($A68,'Inter Girls'!$C$2:$D$130,2,FALSE)</f>
        <v>#N/A</v>
      </c>
    </row>
    <row r="69" spans="1:6">
      <c r="A69">
        <v>68</v>
      </c>
      <c r="B69" s="46" t="s">
        <v>207</v>
      </c>
      <c r="C69" t="s">
        <v>13</v>
      </c>
      <c r="D69" t="s">
        <v>25</v>
      </c>
      <c r="F69" s="84" t="str">
        <f>VLOOKUP($A69,'Inter Girls'!$C$2:$D$130,2,FALSE)</f>
        <v>Scarlett Cotton</v>
      </c>
    </row>
    <row r="70" spans="1:6">
      <c r="A70">
        <v>69</v>
      </c>
      <c r="B70" s="46" t="s">
        <v>208</v>
      </c>
      <c r="C70" t="s">
        <v>13</v>
      </c>
      <c r="D70" t="s">
        <v>25</v>
      </c>
      <c r="F70" s="84" t="str">
        <f>VLOOKUP($A70,'Inter Girls'!$C$2:$D$130,2,FALSE)</f>
        <v>Nadine Tomkinson</v>
      </c>
    </row>
    <row r="71" spans="1:6">
      <c r="A71">
        <v>70</v>
      </c>
      <c r="C71" t="s">
        <v>13</v>
      </c>
      <c r="D71" t="s">
        <v>25</v>
      </c>
    </row>
    <row r="72" spans="1:6">
      <c r="A72">
        <v>71</v>
      </c>
      <c r="C72" t="s">
        <v>13</v>
      </c>
      <c r="D72" t="s">
        <v>25</v>
      </c>
    </row>
    <row r="73" spans="1:6">
      <c r="A73">
        <v>72</v>
      </c>
      <c r="C73" t="s">
        <v>13</v>
      </c>
      <c r="D73" t="s">
        <v>25</v>
      </c>
    </row>
    <row r="74" spans="1:6">
      <c r="A74">
        <v>73</v>
      </c>
      <c r="C74" t="s">
        <v>13</v>
      </c>
      <c r="D74" t="s">
        <v>25</v>
      </c>
    </row>
    <row r="75" spans="1:6">
      <c r="A75">
        <v>74</v>
      </c>
      <c r="C75" t="s">
        <v>13</v>
      </c>
      <c r="D75" t="s">
        <v>25</v>
      </c>
    </row>
    <row r="76" spans="1:6">
      <c r="A76">
        <v>75</v>
      </c>
      <c r="C76" t="s">
        <v>13</v>
      </c>
      <c r="D76" t="s">
        <v>25</v>
      </c>
    </row>
    <row r="77" spans="1:6">
      <c r="A77">
        <v>76</v>
      </c>
      <c r="C77" t="s">
        <v>13</v>
      </c>
      <c r="D77" t="s">
        <v>25</v>
      </c>
    </row>
    <row r="78" spans="1:6">
      <c r="A78">
        <v>77</v>
      </c>
      <c r="C78" t="s">
        <v>13</v>
      </c>
      <c r="D78" t="s">
        <v>25</v>
      </c>
    </row>
    <row r="79" spans="1:6">
      <c r="A79">
        <v>78</v>
      </c>
      <c r="C79" t="s">
        <v>13</v>
      </c>
      <c r="D79" t="s">
        <v>25</v>
      </c>
    </row>
    <row r="80" spans="1:6">
      <c r="A80">
        <v>79</v>
      </c>
      <c r="C80" t="s">
        <v>13</v>
      </c>
      <c r="D80" t="s">
        <v>25</v>
      </c>
    </row>
    <row r="81" spans="1:6" s="11" customFormat="1">
      <c r="A81" s="11">
        <v>80</v>
      </c>
      <c r="B81" s="73" t="s">
        <v>209</v>
      </c>
      <c r="C81" s="11" t="s">
        <v>20</v>
      </c>
      <c r="D81" s="11" t="s">
        <v>25</v>
      </c>
      <c r="F81" s="83" t="e">
        <f>VLOOKUP($A81,'Inter Girls'!$C$2:$D$130,2,FALSE)</f>
        <v>#N/A</v>
      </c>
    </row>
    <row r="82" spans="1:6">
      <c r="A82">
        <v>81</v>
      </c>
      <c r="B82" s="46" t="s">
        <v>210</v>
      </c>
      <c r="C82" t="s">
        <v>20</v>
      </c>
      <c r="D82" t="s">
        <v>25</v>
      </c>
      <c r="F82" s="84" t="str">
        <f>VLOOKUP($A82,'Inter Girls'!$C$2:$D$130,2,FALSE)</f>
        <v>Isobel Penniceard</v>
      </c>
    </row>
    <row r="83" spans="1:6">
      <c r="A83">
        <v>82</v>
      </c>
      <c r="B83" s="46" t="s">
        <v>211</v>
      </c>
      <c r="C83" t="s">
        <v>20</v>
      </c>
      <c r="D83" t="s">
        <v>25</v>
      </c>
      <c r="F83" s="84" t="str">
        <f>VLOOKUP($A83,'Inter Girls'!$C$2:$D$130,2,FALSE)</f>
        <v>Martha Collings</v>
      </c>
    </row>
    <row r="84" spans="1:6">
      <c r="A84">
        <v>83</v>
      </c>
      <c r="B84" s="46" t="s">
        <v>212</v>
      </c>
      <c r="C84" t="s">
        <v>20</v>
      </c>
      <c r="D84" t="s">
        <v>25</v>
      </c>
      <c r="F84" s="84" t="str">
        <f>VLOOKUP($A84,'Inter Girls'!$C$2:$D$130,2,FALSE)</f>
        <v>Ellie Sakaria</v>
      </c>
    </row>
    <row r="85" spans="1:6">
      <c r="A85">
        <v>84</v>
      </c>
      <c r="B85" s="46" t="s">
        <v>213</v>
      </c>
      <c r="C85" t="s">
        <v>20</v>
      </c>
      <c r="D85" t="s">
        <v>25</v>
      </c>
      <c r="F85" s="84" t="str">
        <f>VLOOKUP($A85,'Inter Girls'!$C$2:$D$130,2,FALSE)</f>
        <v>Maddy Pullen</v>
      </c>
    </row>
    <row r="86" spans="1:6" s="11" customFormat="1">
      <c r="A86" s="11">
        <v>85</v>
      </c>
      <c r="B86" s="73"/>
      <c r="C86" s="11" t="s">
        <v>20</v>
      </c>
      <c r="D86" s="11" t="s">
        <v>25</v>
      </c>
      <c r="F86" s="83" t="e">
        <f>VLOOKUP($A86,'Inter Girls'!$C$2:$D$130,2,FALSE)</f>
        <v>#N/A</v>
      </c>
    </row>
    <row r="87" spans="1:6">
      <c r="A87">
        <v>86</v>
      </c>
      <c r="B87" s="46" t="s">
        <v>214</v>
      </c>
      <c r="C87" t="s">
        <v>20</v>
      </c>
      <c r="D87" t="s">
        <v>25</v>
      </c>
      <c r="F87" s="84" t="str">
        <f>VLOOKUP($A87,'Inter Girls'!$C$2:$D$130,2,FALSE)</f>
        <v>Emelye Kenyon-Brown</v>
      </c>
    </row>
    <row r="88" spans="1:6">
      <c r="A88">
        <v>87</v>
      </c>
      <c r="B88" s="46" t="s">
        <v>215</v>
      </c>
      <c r="C88" t="s">
        <v>20</v>
      </c>
      <c r="D88" t="s">
        <v>25</v>
      </c>
      <c r="F88" s="84" t="str">
        <f>VLOOKUP($A88,'Inter Girls'!$C$2:$D$130,2,FALSE)</f>
        <v>Katheryn Beckett</v>
      </c>
    </row>
    <row r="89" spans="1:6">
      <c r="A89">
        <v>88</v>
      </c>
      <c r="B89" s="46" t="s">
        <v>216</v>
      </c>
      <c r="C89" t="s">
        <v>20</v>
      </c>
      <c r="D89" t="s">
        <v>25</v>
      </c>
      <c r="F89" s="84" t="str">
        <f>VLOOKUP($A89,'Inter Girls'!$C$2:$D$130,2,FALSE)</f>
        <v>Charlotte Griffiths</v>
      </c>
    </row>
    <row r="90" spans="1:6">
      <c r="A90">
        <v>89</v>
      </c>
      <c r="B90" s="48" t="s">
        <v>217</v>
      </c>
      <c r="C90" t="s">
        <v>20</v>
      </c>
      <c r="D90" t="s">
        <v>25</v>
      </c>
      <c r="F90" s="84" t="str">
        <f>VLOOKUP($A90,'Inter Girls'!$C$2:$D$130,2,FALSE)</f>
        <v xml:space="preserve">Lucy Broderick </v>
      </c>
    </row>
    <row r="91" spans="1:6">
      <c r="A91">
        <v>90</v>
      </c>
      <c r="C91" t="s">
        <v>20</v>
      </c>
      <c r="D91" t="s">
        <v>25</v>
      </c>
    </row>
    <row r="92" spans="1:6">
      <c r="A92">
        <v>91</v>
      </c>
      <c r="C92" t="s">
        <v>20</v>
      </c>
      <c r="D92" t="s">
        <v>25</v>
      </c>
    </row>
    <row r="93" spans="1:6">
      <c r="A93">
        <v>92</v>
      </c>
      <c r="C93" t="s">
        <v>20</v>
      </c>
      <c r="D93" t="s">
        <v>25</v>
      </c>
    </row>
    <row r="94" spans="1:6">
      <c r="A94">
        <v>93</v>
      </c>
      <c r="C94" t="s">
        <v>20</v>
      </c>
      <c r="D94" t="s">
        <v>25</v>
      </c>
    </row>
    <row r="95" spans="1:6">
      <c r="A95">
        <v>94</v>
      </c>
      <c r="C95" t="s">
        <v>20</v>
      </c>
      <c r="D95" t="s">
        <v>25</v>
      </c>
    </row>
    <row r="96" spans="1:6">
      <c r="A96">
        <v>95</v>
      </c>
      <c r="C96" t="s">
        <v>20</v>
      </c>
      <c r="D96" t="s">
        <v>25</v>
      </c>
    </row>
    <row r="97" spans="1:6">
      <c r="A97">
        <v>96</v>
      </c>
      <c r="C97" t="s">
        <v>20</v>
      </c>
      <c r="D97" t="s">
        <v>25</v>
      </c>
    </row>
    <row r="98" spans="1:6">
      <c r="A98">
        <v>97</v>
      </c>
      <c r="C98" t="s">
        <v>20</v>
      </c>
      <c r="D98" t="s">
        <v>25</v>
      </c>
    </row>
    <row r="99" spans="1:6">
      <c r="A99">
        <v>98</v>
      </c>
      <c r="C99" t="s">
        <v>20</v>
      </c>
      <c r="D99" t="s">
        <v>25</v>
      </c>
    </row>
    <row r="100" spans="1:6">
      <c r="A100">
        <v>99</v>
      </c>
      <c r="C100" t="s">
        <v>20</v>
      </c>
      <c r="D100" t="s">
        <v>25</v>
      </c>
    </row>
    <row r="101" spans="1:6">
      <c r="A101">
        <v>100</v>
      </c>
      <c r="B101" s="46" t="s">
        <v>218</v>
      </c>
      <c r="C101" t="s">
        <v>21</v>
      </c>
      <c r="D101" t="s">
        <v>25</v>
      </c>
      <c r="F101" s="84" t="str">
        <f>VLOOKUP($A101,'Inter Girls'!$C$2:$D$130,2,FALSE)</f>
        <v>Georgie Campbell</v>
      </c>
    </row>
    <row r="102" spans="1:6">
      <c r="A102">
        <v>101</v>
      </c>
      <c r="B102" s="46" t="s">
        <v>219</v>
      </c>
      <c r="C102" t="s">
        <v>21</v>
      </c>
      <c r="D102" t="s">
        <v>25</v>
      </c>
      <c r="F102" s="84" t="str">
        <f>VLOOKUP($A102,'Inter Girls'!$C$2:$D$130,2,FALSE)</f>
        <v>Imogen Sheppard</v>
      </c>
    </row>
    <row r="103" spans="1:6">
      <c r="A103">
        <v>102</v>
      </c>
      <c r="B103" s="46" t="s">
        <v>220</v>
      </c>
      <c r="C103" t="s">
        <v>21</v>
      </c>
      <c r="D103" t="s">
        <v>25</v>
      </c>
      <c r="F103" s="84" t="str">
        <f>VLOOKUP($A103,'Inter Girls'!$C$2:$D$130,2,FALSE)</f>
        <v>Ellie Bryan</v>
      </c>
    </row>
    <row r="104" spans="1:6">
      <c r="A104">
        <v>103</v>
      </c>
      <c r="B104" s="46" t="s">
        <v>221</v>
      </c>
      <c r="C104" t="s">
        <v>21</v>
      </c>
      <c r="D104" t="s">
        <v>25</v>
      </c>
      <c r="F104" s="84" t="str">
        <f>VLOOKUP($A104,'Inter Girls'!$C$2:$D$130,2,FALSE)</f>
        <v>Rosie Cale</v>
      </c>
    </row>
    <row r="105" spans="1:6">
      <c r="A105">
        <v>104</v>
      </c>
      <c r="B105" s="46" t="s">
        <v>222</v>
      </c>
      <c r="C105" t="s">
        <v>21</v>
      </c>
      <c r="D105" t="s">
        <v>25</v>
      </c>
      <c r="F105" s="84" t="str">
        <f>VLOOKUP($A105,'Inter Girls'!$C$2:$D$130,2,FALSE)</f>
        <v>Daisy Musk</v>
      </c>
    </row>
    <row r="106" spans="1:6">
      <c r="A106">
        <v>105</v>
      </c>
      <c r="B106" s="46" t="s">
        <v>223</v>
      </c>
      <c r="C106" t="s">
        <v>21</v>
      </c>
      <c r="D106" t="s">
        <v>25</v>
      </c>
      <c r="F106" s="84" t="str">
        <f>VLOOKUP($A106,'Inter Girls'!$C$2:$D$130,2,FALSE)</f>
        <v>Abbie Wootton</v>
      </c>
    </row>
    <row r="107" spans="1:6">
      <c r="A107">
        <v>106</v>
      </c>
      <c r="B107" s="46" t="s">
        <v>224</v>
      </c>
      <c r="C107" t="s">
        <v>21</v>
      </c>
      <c r="D107" t="s">
        <v>25</v>
      </c>
      <c r="F107" s="84" t="str">
        <f>VLOOKUP($A107,'Inter Girls'!$C$2:$D$130,2,FALSE)</f>
        <v>Georgina Hurt</v>
      </c>
    </row>
    <row r="108" spans="1:6">
      <c r="A108">
        <v>107</v>
      </c>
      <c r="B108" s="46" t="s">
        <v>185</v>
      </c>
      <c r="C108" t="s">
        <v>21</v>
      </c>
      <c r="D108" t="s">
        <v>25</v>
      </c>
      <c r="F108" s="84" t="str">
        <f>VLOOKUP($A108,'Inter Girls'!$C$2:$D$130,2,FALSE)</f>
        <v>Lucy Green</v>
      </c>
    </row>
    <row r="109" spans="1:6">
      <c r="A109">
        <v>108</v>
      </c>
      <c r="B109" s="46" t="s">
        <v>225</v>
      </c>
      <c r="C109" t="s">
        <v>21</v>
      </c>
      <c r="D109" t="s">
        <v>25</v>
      </c>
      <c r="F109" s="84" t="str">
        <f>VLOOKUP($A109,'Inter Girls'!$C$2:$D$130,2,FALSE)</f>
        <v>Daisy Nicolle</v>
      </c>
    </row>
    <row r="110" spans="1:6">
      <c r="A110">
        <v>109</v>
      </c>
      <c r="B110" s="46"/>
      <c r="C110" t="s">
        <v>21</v>
      </c>
      <c r="D110" t="s">
        <v>25</v>
      </c>
    </row>
    <row r="111" spans="1:6">
      <c r="A111">
        <v>110</v>
      </c>
      <c r="C111" t="s">
        <v>21</v>
      </c>
      <c r="D111" t="s">
        <v>25</v>
      </c>
    </row>
    <row r="112" spans="1:6">
      <c r="A112">
        <v>111</v>
      </c>
      <c r="C112" t="s">
        <v>21</v>
      </c>
      <c r="D112" t="s">
        <v>25</v>
      </c>
    </row>
    <row r="113" spans="1:6">
      <c r="A113">
        <v>112</v>
      </c>
      <c r="C113" t="s">
        <v>21</v>
      </c>
      <c r="D113" t="s">
        <v>25</v>
      </c>
    </row>
    <row r="114" spans="1:6">
      <c r="A114">
        <v>113</v>
      </c>
      <c r="C114" t="s">
        <v>21</v>
      </c>
      <c r="D114" t="s">
        <v>25</v>
      </c>
    </row>
    <row r="115" spans="1:6">
      <c r="A115">
        <v>114</v>
      </c>
      <c r="C115" t="s">
        <v>21</v>
      </c>
      <c r="D115" t="s">
        <v>25</v>
      </c>
    </row>
    <row r="116" spans="1:6">
      <c r="A116">
        <v>115</v>
      </c>
      <c r="C116" t="s">
        <v>21</v>
      </c>
      <c r="D116" t="s">
        <v>25</v>
      </c>
    </row>
    <row r="117" spans="1:6">
      <c r="A117">
        <v>116</v>
      </c>
      <c r="C117" t="s">
        <v>21</v>
      </c>
      <c r="D117" t="s">
        <v>25</v>
      </c>
    </row>
    <row r="118" spans="1:6">
      <c r="A118">
        <v>117</v>
      </c>
      <c r="C118" t="s">
        <v>21</v>
      </c>
      <c r="D118" t="s">
        <v>25</v>
      </c>
    </row>
    <row r="119" spans="1:6">
      <c r="A119">
        <v>118</v>
      </c>
      <c r="C119" t="s">
        <v>21</v>
      </c>
      <c r="D119" t="s">
        <v>25</v>
      </c>
    </row>
    <row r="120" spans="1:6">
      <c r="A120">
        <v>119</v>
      </c>
      <c r="C120" t="s">
        <v>21</v>
      </c>
      <c r="D120" t="s">
        <v>25</v>
      </c>
    </row>
    <row r="121" spans="1:6">
      <c r="A121">
        <v>120</v>
      </c>
      <c r="B121" s="46" t="s">
        <v>226</v>
      </c>
      <c r="C121" t="s">
        <v>14</v>
      </c>
      <c r="D121" t="s">
        <v>25</v>
      </c>
      <c r="F121" s="84" t="str">
        <f>VLOOKUP($A121,'Inter Girls'!$C$2:$D$130,2,FALSE)</f>
        <v>Megan Taylor</v>
      </c>
    </row>
    <row r="122" spans="1:6">
      <c r="A122">
        <v>121</v>
      </c>
      <c r="B122" s="46" t="s">
        <v>227</v>
      </c>
      <c r="C122" t="s">
        <v>14</v>
      </c>
      <c r="D122" t="s">
        <v>25</v>
      </c>
      <c r="F122" s="84" t="str">
        <f>VLOOKUP($A122,'Inter Girls'!$C$2:$D$130,2,FALSE)</f>
        <v>Lydia Silk</v>
      </c>
    </row>
    <row r="123" spans="1:6">
      <c r="A123">
        <v>122</v>
      </c>
      <c r="B123" s="46" t="s">
        <v>228</v>
      </c>
      <c r="C123" t="s">
        <v>14</v>
      </c>
      <c r="D123" t="s">
        <v>25</v>
      </c>
      <c r="F123" s="84" t="str">
        <f>VLOOKUP($A123,'Inter Girls'!$C$2:$D$130,2,FALSE)</f>
        <v>Freya Bennett</v>
      </c>
    </row>
    <row r="124" spans="1:6">
      <c r="A124">
        <v>123</v>
      </c>
      <c r="B124" s="46" t="s">
        <v>229</v>
      </c>
      <c r="C124" t="s">
        <v>14</v>
      </c>
      <c r="D124" t="s">
        <v>25</v>
      </c>
      <c r="F124" s="84" t="str">
        <f>VLOOKUP($A124,'Inter Girls'!$C$2:$D$130,2,FALSE)</f>
        <v>Savannah Causer</v>
      </c>
    </row>
    <row r="125" spans="1:6">
      <c r="A125">
        <v>124</v>
      </c>
      <c r="B125" s="46" t="s">
        <v>230</v>
      </c>
      <c r="C125" t="s">
        <v>14</v>
      </c>
      <c r="D125" t="s">
        <v>25</v>
      </c>
      <c r="F125" s="84" t="str">
        <f>VLOOKUP($A125,'Inter Girls'!$C$2:$D$130,2,FALSE)</f>
        <v>Chloe Pettitt</v>
      </c>
    </row>
    <row r="126" spans="1:6" s="11" customFormat="1">
      <c r="A126" s="11">
        <v>125</v>
      </c>
      <c r="B126" s="73" t="s">
        <v>231</v>
      </c>
      <c r="C126" s="11" t="s">
        <v>14</v>
      </c>
      <c r="D126" s="11" t="s">
        <v>25</v>
      </c>
      <c r="F126" s="83" t="e">
        <f>VLOOKUP($A126,'Inter Girls'!$C$2:$D$130,2,FALSE)</f>
        <v>#N/A</v>
      </c>
    </row>
    <row r="127" spans="1:6">
      <c r="A127">
        <v>126</v>
      </c>
      <c r="B127" s="46" t="s">
        <v>232</v>
      </c>
      <c r="C127" t="s">
        <v>14</v>
      </c>
      <c r="D127" t="s">
        <v>25</v>
      </c>
      <c r="F127" s="84" t="str">
        <f>VLOOKUP($A127,'Inter Girls'!$C$2:$D$130,2,FALSE)</f>
        <v>Heidi Rhodes-James</v>
      </c>
    </row>
    <row r="128" spans="1:6">
      <c r="A128">
        <v>127</v>
      </c>
      <c r="B128" s="46" t="s">
        <v>233</v>
      </c>
      <c r="C128" t="s">
        <v>14</v>
      </c>
      <c r="D128" t="s">
        <v>25</v>
      </c>
      <c r="F128" s="84" t="str">
        <f>VLOOKUP($A128,'Inter Girls'!$C$2:$D$130,2,FALSE)</f>
        <v>Bobbie Clisham</v>
      </c>
    </row>
    <row r="129" spans="1:6">
      <c r="A129">
        <v>128</v>
      </c>
      <c r="B129" s="46" t="s">
        <v>234</v>
      </c>
      <c r="C129" t="s">
        <v>14</v>
      </c>
      <c r="D129" t="s">
        <v>25</v>
      </c>
      <c r="F129" s="84" t="str">
        <f>VLOOKUP($A129,'Inter Girls'!$C$2:$D$130,2,FALSE)</f>
        <v>Maria Calleia</v>
      </c>
    </row>
    <row r="130" spans="1:6" s="11" customFormat="1">
      <c r="A130" s="11">
        <v>129</v>
      </c>
      <c r="B130" s="73" t="s">
        <v>235</v>
      </c>
      <c r="C130" s="11" t="s">
        <v>14</v>
      </c>
      <c r="D130" s="11" t="s">
        <v>25</v>
      </c>
      <c r="F130" s="83" t="e">
        <f>VLOOKUP($A130,'Inter Girls'!$C$2:$D$130,2,FALSE)</f>
        <v>#N/A</v>
      </c>
    </row>
    <row r="131" spans="1:6" s="11" customFormat="1">
      <c r="A131" s="11">
        <v>130</v>
      </c>
      <c r="B131" s="73" t="s">
        <v>236</v>
      </c>
      <c r="C131" s="11" t="s">
        <v>14</v>
      </c>
      <c r="D131" s="11" t="s">
        <v>25</v>
      </c>
      <c r="F131" s="83" t="e">
        <f>VLOOKUP($A131,'Inter Girls'!$C$2:$D$130,2,FALSE)</f>
        <v>#N/A</v>
      </c>
    </row>
    <row r="132" spans="1:6">
      <c r="A132">
        <v>131</v>
      </c>
      <c r="B132" s="46" t="s">
        <v>237</v>
      </c>
      <c r="C132" t="s">
        <v>14</v>
      </c>
      <c r="D132" t="s">
        <v>25</v>
      </c>
      <c r="F132" s="84" t="str">
        <f>VLOOKUP($A132,'Inter Girls'!$C$2:$D$130,2,FALSE)</f>
        <v>Isha Shrivastava</v>
      </c>
    </row>
    <row r="133" spans="1:6">
      <c r="A133">
        <v>132</v>
      </c>
      <c r="B133" s="46" t="s">
        <v>238</v>
      </c>
      <c r="C133" t="s">
        <v>14</v>
      </c>
      <c r="D133" t="s">
        <v>25</v>
      </c>
      <c r="F133" s="84" t="str">
        <f>VLOOKUP($A133,'Inter Girls'!$C$2:$D$130,2,FALSE)</f>
        <v>Grace Slater</v>
      </c>
    </row>
    <row r="134" spans="1:6" s="11" customFormat="1">
      <c r="A134" s="11">
        <v>133</v>
      </c>
      <c r="B134" s="73" t="s">
        <v>239</v>
      </c>
      <c r="C134" s="11" t="s">
        <v>14</v>
      </c>
      <c r="D134" s="11" t="s">
        <v>25</v>
      </c>
      <c r="F134" s="83" t="e">
        <f>VLOOKUP($A134,'Inter Girls'!$C$2:$D$130,2,FALSE)</f>
        <v>#N/A</v>
      </c>
    </row>
    <row r="135" spans="1:6">
      <c r="A135">
        <v>134</v>
      </c>
      <c r="B135" s="46" t="s">
        <v>470</v>
      </c>
      <c r="C135" t="s">
        <v>14</v>
      </c>
      <c r="D135" t="s">
        <v>25</v>
      </c>
      <c r="F135" s="84" t="str">
        <f>VLOOKUP($A135,'Inter Girls'!$C$2:$D$130,2,FALSE)</f>
        <v>Mary Takwoingi</v>
      </c>
    </row>
    <row r="136" spans="1:6">
      <c r="A136">
        <v>135</v>
      </c>
      <c r="C136" t="s">
        <v>14</v>
      </c>
      <c r="D136" t="s">
        <v>25</v>
      </c>
    </row>
    <row r="137" spans="1:6">
      <c r="A137">
        <v>136</v>
      </c>
      <c r="C137" t="s">
        <v>14</v>
      </c>
      <c r="D137" t="s">
        <v>25</v>
      </c>
    </row>
    <row r="138" spans="1:6">
      <c r="A138">
        <v>137</v>
      </c>
      <c r="C138" t="s">
        <v>14</v>
      </c>
      <c r="D138" t="s">
        <v>25</v>
      </c>
    </row>
    <row r="139" spans="1:6">
      <c r="A139">
        <v>138</v>
      </c>
      <c r="C139" t="s">
        <v>14</v>
      </c>
      <c r="D139" t="s">
        <v>25</v>
      </c>
    </row>
    <row r="140" spans="1:6">
      <c r="A140">
        <v>139</v>
      </c>
      <c r="C140" t="s">
        <v>14</v>
      </c>
      <c r="D140" t="s">
        <v>25</v>
      </c>
    </row>
    <row r="143" spans="1:6">
      <c r="B143" s="38">
        <f>COUNTA(B2:B140)</f>
        <v>65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R351"/>
  <sheetViews>
    <sheetView workbookViewId="0">
      <pane xSplit="2" ySplit="10" topLeftCell="C11" activePane="bottomRight" state="frozen"/>
      <selection activeCell="J15" sqref="J15"/>
      <selection pane="topRight" activeCell="J15" sqref="J15"/>
      <selection pane="bottomLeft" activeCell="J15" sqref="J15"/>
      <selection pane="bottomRight" activeCell="J54" sqref="J54"/>
    </sheetView>
  </sheetViews>
  <sheetFormatPr defaultColWidth="8.85546875" defaultRowHeight="15"/>
  <cols>
    <col min="1" max="1" width="9.7109375" bestFit="1" customWidth="1"/>
    <col min="2" max="2" width="4.85546875" style="57" customWidth="1"/>
    <col min="3" max="3" width="7.28515625" style="25" customWidth="1"/>
    <col min="4" max="4" width="20.7109375" style="5" customWidth="1"/>
    <col min="5" max="5" width="12.85546875" style="5" customWidth="1"/>
    <col min="6" max="6" width="8.85546875" style="26" customWidth="1"/>
    <col min="7" max="7" width="8.85546875" style="7"/>
    <col min="8" max="8" width="8.28515625" style="51" bestFit="1" customWidth="1"/>
    <col min="9" max="9" width="13.140625" bestFit="1" customWidth="1"/>
    <col min="10" max="10" width="10.7109375" bestFit="1" customWidth="1"/>
    <col min="17" max="17" width="3.5703125" customWidth="1"/>
  </cols>
  <sheetData>
    <row r="1" spans="1:18" ht="15.75" thickBot="1">
      <c r="A1" s="2" t="s">
        <v>3</v>
      </c>
      <c r="B1" s="3" t="s">
        <v>4</v>
      </c>
      <c r="C1" s="22" t="s">
        <v>0</v>
      </c>
      <c r="D1" s="4" t="s">
        <v>1</v>
      </c>
      <c r="E1" s="4" t="s">
        <v>29</v>
      </c>
      <c r="F1" s="23" t="s">
        <v>5</v>
      </c>
      <c r="G1" s="6" t="s">
        <v>2</v>
      </c>
      <c r="J1" s="12"/>
    </row>
    <row r="2" spans="1:18" ht="15.75" thickBot="1">
      <c r="A2" t="s">
        <v>11</v>
      </c>
      <c r="B2" s="57">
        <v>1</v>
      </c>
      <c r="C2" s="25">
        <v>5</v>
      </c>
      <c r="D2" s="5" t="str">
        <f>IF(C2="","",VLOOKUP($C2,'Entries 5'!A:D,2,0))</f>
        <v>Lucy Smith</v>
      </c>
      <c r="E2" s="5" t="str">
        <f>IF(C2="","",VLOOKUP($C2,'Entries 5'!A:D,3,0))</f>
        <v>Cheshire</v>
      </c>
      <c r="F2" s="26" t="str">
        <f>IF(C2="","",VLOOKUP($C2,'Entries 5'!A:D,4,0))</f>
        <v>IG</v>
      </c>
      <c r="G2" s="7">
        <v>14.44</v>
      </c>
      <c r="H2" s="58"/>
      <c r="I2" s="49" t="s">
        <v>32</v>
      </c>
      <c r="J2" s="138" t="s">
        <v>31</v>
      </c>
      <c r="K2" s="139"/>
      <c r="L2" s="139"/>
      <c r="M2" s="139"/>
      <c r="N2" s="139"/>
      <c r="O2" s="140"/>
      <c r="P2" s="12"/>
    </row>
    <row r="3" spans="1:18">
      <c r="B3" s="57">
        <f>SUM(B2+1)</f>
        <v>2</v>
      </c>
      <c r="C3" s="25">
        <v>4</v>
      </c>
      <c r="D3" s="5" t="str">
        <f>IF(C3="","",VLOOKUP($C3,'Entries 5'!A:D,2,0))</f>
        <v>Holly Smith</v>
      </c>
      <c r="E3" s="5" t="str">
        <f>IF(C3="","",VLOOKUP($C3,'Entries 5'!A:D,3,0))</f>
        <v>Cheshire</v>
      </c>
      <c r="F3" s="26" t="str">
        <f>IF(C3="","",VLOOKUP($C3,'Entries 5'!A:D,4,0))</f>
        <v>IG</v>
      </c>
      <c r="G3" s="7">
        <v>14.53</v>
      </c>
      <c r="H3" s="65"/>
      <c r="I3" s="10" t="s">
        <v>6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1">
        <v>6</v>
      </c>
      <c r="P3" s="16" t="s">
        <v>30</v>
      </c>
      <c r="R3" s="64" t="s">
        <v>17</v>
      </c>
    </row>
    <row r="4" spans="1:18">
      <c r="B4" s="57">
        <f t="shared" ref="B4:B67" si="0">SUM(B3+1)</f>
        <v>3</v>
      </c>
      <c r="C4" s="25">
        <v>60</v>
      </c>
      <c r="D4" s="5" t="str">
        <f>IF(C4="","",VLOOKUP($C4,'Entries 5'!A:D,2,0))</f>
        <v>Ella Semple</v>
      </c>
      <c r="E4" s="5" t="str">
        <f>IF(C4="","",VLOOKUP($C4,'Entries 5'!A:D,3,0))</f>
        <v>Staffs</v>
      </c>
      <c r="F4" s="26" t="str">
        <f>IF(C4="","",VLOOKUP($C4,'Entries 5'!A:D,4,0))</f>
        <v>IG</v>
      </c>
      <c r="G4" s="7">
        <v>15.05</v>
      </c>
      <c r="H4" s="66"/>
      <c r="I4" s="8" t="s">
        <v>20</v>
      </c>
      <c r="J4" s="13">
        <f t="array" ref="J4">SMALL(IF($E$2:$E$151="Surrey",$B$2:$B$151),1)</f>
        <v>4</v>
      </c>
      <c r="K4" s="13">
        <f t="array" ref="K4">SMALL(IF($E$2:$E$151="Surrey",$B$2:$B$151),2)</f>
        <v>8</v>
      </c>
      <c r="L4" s="13">
        <f t="array" ref="L4">SMALL(IF($E$2:$E$151="Surrey",$B$2:$B$151),3)</f>
        <v>10</v>
      </c>
      <c r="M4" s="13">
        <f t="array" ref="M4">SMALL(IF($E$2:$E$151="Surrey",$B$2:$B$151),4)</f>
        <v>11</v>
      </c>
      <c r="N4" s="13">
        <f t="array" ref="N4">SMALL(IF($E$2:$E$151="Surrey",$B$2:$B$151),5)</f>
        <v>15</v>
      </c>
      <c r="O4" s="17">
        <f t="array" ref="O4">SMALL(IF($E$2:$E$151="Surrey",$B$2:$B$151),6)</f>
        <v>17</v>
      </c>
      <c r="P4" s="18">
        <f t="shared" ref="P4:P10" si="1">SUM(J4:O4)</f>
        <v>65</v>
      </c>
      <c r="Q4" s="69"/>
      <c r="R4" s="70">
        <v>1</v>
      </c>
    </row>
    <row r="5" spans="1:18">
      <c r="B5" s="57">
        <f t="shared" si="0"/>
        <v>4</v>
      </c>
      <c r="C5" s="25">
        <v>83</v>
      </c>
      <c r="D5" s="5" t="str">
        <f>IF(C5="","",VLOOKUP($C5,'Entries 5'!A:D,2,0))</f>
        <v>Ellie Sakaria</v>
      </c>
      <c r="E5" s="5" t="str">
        <f>IF(C5="","",VLOOKUP($C5,'Entries 5'!A:D,3,0))</f>
        <v>Surrey</v>
      </c>
      <c r="F5" s="26" t="str">
        <f>IF(C5="","",VLOOKUP($C5,'Entries 5'!A:D,4,0))</f>
        <v>IG</v>
      </c>
      <c r="G5" s="7">
        <v>15.15</v>
      </c>
      <c r="H5" s="66"/>
      <c r="I5" s="8" t="s">
        <v>13</v>
      </c>
      <c r="J5" s="13">
        <f t="array" ref="J5">SMALL(IF($E$2:$E$151="Staffs",$B$2:$B$151),1)</f>
        <v>3</v>
      </c>
      <c r="K5" s="13">
        <f t="array" ref="K5">SMALL(IF($E$2:$E$151="Staffs",$B$2:$B$151),2)</f>
        <v>5</v>
      </c>
      <c r="L5" s="13">
        <f t="array" ref="L5">SMALL(IF($E$2:$E$151="Staffs",$B$2:$B$151),3)</f>
        <v>14</v>
      </c>
      <c r="M5" s="13">
        <f t="array" ref="M5">SMALL(IF($E$2:$E$151="Staffs",$B$2:$B$151),4)</f>
        <v>16</v>
      </c>
      <c r="N5" s="13">
        <f t="array" ref="N5">SMALL(IF($E$2:$E$151="Staffs",$B$2:$B$151),5)</f>
        <v>19</v>
      </c>
      <c r="O5" s="17">
        <f t="array" ref="O5">SMALL(IF($E$2:$E$151="Staffs",$B$2:$B$151),6)</f>
        <v>23</v>
      </c>
      <c r="P5" s="18">
        <f t="shared" si="1"/>
        <v>80</v>
      </c>
      <c r="Q5" s="69"/>
      <c r="R5" s="70">
        <v>2</v>
      </c>
    </row>
    <row r="6" spans="1:18">
      <c r="B6" s="57">
        <f t="shared" si="0"/>
        <v>5</v>
      </c>
      <c r="C6" s="25">
        <v>62</v>
      </c>
      <c r="D6" s="5" t="str">
        <f>IF(C6="","",VLOOKUP($C6,'Entries 5'!A:D,2,0))</f>
        <v>Eden Schiller</v>
      </c>
      <c r="E6" s="5" t="str">
        <f>IF(C6="","",VLOOKUP($C6,'Entries 5'!A:D,3,0))</f>
        <v>Staffs</v>
      </c>
      <c r="F6" s="26" t="str">
        <f>IF(C6="","",VLOOKUP($C6,'Entries 5'!A:D,4,0))</f>
        <v>IG</v>
      </c>
      <c r="G6" s="7">
        <v>15.45</v>
      </c>
      <c r="H6" s="66"/>
      <c r="I6" s="8" t="s">
        <v>18</v>
      </c>
      <c r="J6" s="13">
        <f t="array" ref="J6">SMALL(IF($E$2:$E$151="Cheshire",$B$2:$B$151),1)</f>
        <v>1</v>
      </c>
      <c r="K6" s="13">
        <f t="array" ref="K6">SMALL(IF($E$2:$E$151="Cheshire",$B$2:$B$151),2)</f>
        <v>2</v>
      </c>
      <c r="L6" s="13">
        <f t="array" ref="L6">SMALL(IF($E$2:$E$151="Cheshire",$B$2:$B$151),3)</f>
        <v>9</v>
      </c>
      <c r="M6" s="13">
        <f t="array" ref="M6">SMALL(IF($E$2:$E$151="Cheshire",$B$2:$B$151),4)</f>
        <v>13</v>
      </c>
      <c r="N6" s="13">
        <f t="array" ref="N6">SMALL(IF($E$2:$E$151="Cheshire",$B$2:$B$151),5)</f>
        <v>24</v>
      </c>
      <c r="O6" s="17">
        <f t="array" ref="O6">SMALL(IF($E$2:$E$151="Cheshire",$B$2:$B$151),6)</f>
        <v>36</v>
      </c>
      <c r="P6" s="18">
        <f t="shared" si="1"/>
        <v>85</v>
      </c>
      <c r="Q6" s="69"/>
      <c r="R6" s="70">
        <v>3</v>
      </c>
    </row>
    <row r="7" spans="1:18">
      <c r="B7" s="57">
        <f t="shared" si="0"/>
        <v>6</v>
      </c>
      <c r="C7" s="25">
        <v>25</v>
      </c>
      <c r="D7" s="5" t="str">
        <f>IF(C7="","",VLOOKUP($C7,'Entries 5'!A:D,2,0))</f>
        <v>Chloe Rylance</v>
      </c>
      <c r="E7" s="5" t="str">
        <f>IF(C7="","",VLOOKUP($C7,'Entries 5'!A:D,3,0))</f>
        <v>Cumbria</v>
      </c>
      <c r="F7" s="26" t="str">
        <f>IF(C7="","",VLOOKUP($C7,'Entries 5'!A:D,4,0))</f>
        <v>IG</v>
      </c>
      <c r="G7" s="7">
        <v>15.5</v>
      </c>
      <c r="H7" s="66"/>
      <c r="I7" s="28" t="s">
        <v>14</v>
      </c>
      <c r="J7" s="13">
        <f t="array" ref="J7">SMALL(IF($E$2:$E$151="West Mids",$B$2:$B$151),1)</f>
        <v>18</v>
      </c>
      <c r="K7" s="13">
        <f t="array" ref="K7">SMALL(IF($E$2:$E$151="West Mids",$B$2:$B$151),2)</f>
        <v>20</v>
      </c>
      <c r="L7" s="13">
        <f t="array" ref="L7">SMALL(IF($E$2:$E$151="West Mids",$B$2:$B$151),3)</f>
        <v>21</v>
      </c>
      <c r="M7" s="13">
        <f t="array" ref="M7">SMALL(IF($E$2:$E$151="West Mids",$B$2:$B$151),4)</f>
        <v>27</v>
      </c>
      <c r="N7" s="13">
        <f t="array" ref="N7">SMALL(IF($E$2:$E$151="West Mids",$B$2:$B$151),5)</f>
        <v>29</v>
      </c>
      <c r="O7" s="17">
        <f t="array" ref="O7">SMALL(IF($E$2:$E$151="West Mids",$B$2:$B$151),6)</f>
        <v>37</v>
      </c>
      <c r="P7" s="18">
        <f t="shared" si="1"/>
        <v>152</v>
      </c>
      <c r="Q7" s="69"/>
      <c r="R7" s="70">
        <v>4</v>
      </c>
    </row>
    <row r="8" spans="1:18">
      <c r="B8" s="57">
        <f t="shared" si="0"/>
        <v>7</v>
      </c>
      <c r="C8" s="25">
        <v>100</v>
      </c>
      <c r="D8" s="5" t="str">
        <f>IF(C8="","",VLOOKUP($C8,'Entries 5'!A:D,2,0))</f>
        <v>Georgie Campbell</v>
      </c>
      <c r="E8" s="5" t="str">
        <f>IF(C8="","",VLOOKUP($C8,'Entries 5'!A:D,3,0))</f>
        <v>Warwickshire</v>
      </c>
      <c r="F8" s="26" t="str">
        <f>IF(C8="","",VLOOKUP($C8,'Entries 5'!A:D,4,0))</f>
        <v>IG</v>
      </c>
      <c r="G8" s="7">
        <v>15.56</v>
      </c>
      <c r="H8" s="66"/>
      <c r="I8" s="8" t="s">
        <v>19</v>
      </c>
      <c r="J8" s="13">
        <f t="array" ref="J8">SMALL(IF($E$2:$E$151="Shropshire",$B$2:$B$151),1)</f>
        <v>12</v>
      </c>
      <c r="K8" s="13">
        <f t="array" ref="K8">SMALL(IF($E$2:$E$151="Shropshire",$B$2:$B$151),2)</f>
        <v>26</v>
      </c>
      <c r="L8" s="13">
        <f t="array" ref="L8">SMALL(IF($E$2:$E$151="Shropshire",$B$2:$B$151),3)</f>
        <v>28</v>
      </c>
      <c r="M8" s="13">
        <f t="array" ref="M8">SMALL(IF($E$2:$E$151="Shropshire",$B$2:$B$151),4)</f>
        <v>31</v>
      </c>
      <c r="N8" s="13">
        <f t="array" ref="N8">SMALL(IF($E$2:$E$151="Shropshire",$B$2:$B$151),5)</f>
        <v>32</v>
      </c>
      <c r="O8" s="17">
        <f t="array" ref="O8">SMALL(IF($E$2:$E$151="Shropshire",$B$2:$B$151),6)</f>
        <v>34</v>
      </c>
      <c r="P8" s="18">
        <f t="shared" si="1"/>
        <v>163</v>
      </c>
      <c r="Q8" s="69"/>
      <c r="R8" s="70">
        <v>5</v>
      </c>
    </row>
    <row r="9" spans="1:18">
      <c r="B9" s="57">
        <f t="shared" si="0"/>
        <v>8</v>
      </c>
      <c r="C9" s="25">
        <v>82</v>
      </c>
      <c r="D9" s="5" t="str">
        <f>IF(C9="","",VLOOKUP($C9,'Entries 5'!A:D,2,0))</f>
        <v>Martha Collings</v>
      </c>
      <c r="E9" s="5" t="str">
        <f>IF(C9="","",VLOOKUP($C9,'Entries 5'!A:D,3,0))</f>
        <v>Surrey</v>
      </c>
      <c r="F9" s="26" t="str">
        <f>IF(C9="","",VLOOKUP($C9,'Entries 5'!A:D,4,0))</f>
        <v>IG</v>
      </c>
      <c r="G9" s="7">
        <v>15.59</v>
      </c>
      <c r="H9" s="66"/>
      <c r="I9" s="8" t="s">
        <v>21</v>
      </c>
      <c r="J9" s="13">
        <f t="array" ref="J9">SMALL(IF($E$2:$E$151="Warwickshire",$B$2:$B$151),1)</f>
        <v>7</v>
      </c>
      <c r="K9" s="13">
        <f t="array" ref="K9">SMALL(IF($E$2:$E$151="Warwickshire",$B$2:$B$151),2)</f>
        <v>25</v>
      </c>
      <c r="L9" s="13">
        <f t="array" ref="L9">SMALL(IF($E$2:$E$151="Warwickshire",$B$2:$B$151),3)</f>
        <v>33</v>
      </c>
      <c r="M9" s="13">
        <f t="array" ref="M9">SMALL(IF($E$2:$E$151="Warwickshire",$B$2:$B$151),4)</f>
        <v>41</v>
      </c>
      <c r="N9" s="13">
        <f t="array" ref="N9">SMALL(IF($E$2:$E$151="Warwickshire",$B$2:$B$151),5)</f>
        <v>43</v>
      </c>
      <c r="O9" s="17">
        <f t="array" ref="O9">SMALL(IF($E$2:$E$151="Warwickshire",$B$2:$B$151),6)</f>
        <v>44</v>
      </c>
      <c r="P9" s="18">
        <f t="shared" si="1"/>
        <v>193</v>
      </c>
      <c r="Q9" s="69"/>
      <c r="R9" s="70">
        <v>6</v>
      </c>
    </row>
    <row r="10" spans="1:18" ht="15.75" thickBot="1">
      <c r="B10" s="57">
        <f t="shared" si="0"/>
        <v>9</v>
      </c>
      <c r="C10" s="25">
        <v>3</v>
      </c>
      <c r="D10" s="5" t="str">
        <f>IF(C10="","",VLOOKUP($C10,'Entries 5'!A:D,2,0))</f>
        <v>Eden Odea</v>
      </c>
      <c r="E10" s="5" t="str">
        <f>IF(C10="","",VLOOKUP($C10,'Entries 5'!A:D,3,0))</f>
        <v>Cheshire</v>
      </c>
      <c r="F10" s="26" t="str">
        <f>IF(C10="","",VLOOKUP($C10,'Entries 5'!A:D,4,0))</f>
        <v>IG</v>
      </c>
      <c r="G10" s="7">
        <v>16.02</v>
      </c>
      <c r="H10" s="66"/>
      <c r="I10" s="92" t="s">
        <v>28</v>
      </c>
      <c r="J10" s="13">
        <f t="array" ref="J10">SMALL(IF($E$2:$E$151="Cumbria",$B$2:$B$151),1)</f>
        <v>6</v>
      </c>
      <c r="K10" s="13" t="e">
        <f>SMALL(IF($E$2:$E$151="Cumbria",$B$2:$B$151),2)</f>
        <v>#NUM!</v>
      </c>
      <c r="L10" s="13" t="e">
        <f t="array" ref="L10">SMALL(IF($E$2:$E$151="Cumbria",$B$2:$B$151),3)</f>
        <v>#NUM!</v>
      </c>
      <c r="M10" s="13" t="e">
        <f t="array" ref="M10">SMALL(IF($E$2:$E$151="Cumbria",$B$2:$B$151),4)</f>
        <v>#NUM!</v>
      </c>
      <c r="N10" s="13" t="e">
        <f t="array" ref="N10">SMALL(IF($E$2:$E$151="Cumbria",$B$2:$B$151),5)</f>
        <v>#NUM!</v>
      </c>
      <c r="O10" s="17" t="e">
        <f t="array" ref="O10">SMALL(IF($E$2:$E$151="Cumbria",$B$2:$B$151),6)</f>
        <v>#NUM!</v>
      </c>
      <c r="P10" s="19" t="e">
        <f t="shared" si="1"/>
        <v>#NUM!</v>
      </c>
      <c r="Q10" s="69"/>
      <c r="R10" s="70" t="s">
        <v>562</v>
      </c>
    </row>
    <row r="11" spans="1:18">
      <c r="B11" s="57">
        <f t="shared" si="0"/>
        <v>10</v>
      </c>
      <c r="C11" s="25">
        <v>81</v>
      </c>
      <c r="D11" s="5" t="str">
        <f>IF(C11="","",VLOOKUP($C11,'Entries 5'!A:D,2,0))</f>
        <v>Isobel Penniceard</v>
      </c>
      <c r="E11" s="5" t="str">
        <f>IF(C11="","",VLOOKUP($C11,'Entries 5'!A:D,3,0))</f>
        <v>Surrey</v>
      </c>
      <c r="F11" s="26" t="str">
        <f>IF(C11="","",VLOOKUP($C11,'Entries 5'!A:D,4,0))</f>
        <v>IG</v>
      </c>
      <c r="G11" s="7">
        <v>16.03</v>
      </c>
      <c r="H11" s="68"/>
      <c r="I11" s="11"/>
      <c r="J11" s="14"/>
      <c r="K11" s="11"/>
    </row>
    <row r="12" spans="1:18">
      <c r="B12" s="57">
        <f t="shared" si="0"/>
        <v>11</v>
      </c>
      <c r="C12" s="25">
        <v>89</v>
      </c>
      <c r="D12" s="5" t="str">
        <f>IF(C12="","",VLOOKUP($C12,'Entries 5'!A:D,2,0))</f>
        <v xml:space="preserve">Lucy Broderick </v>
      </c>
      <c r="E12" s="5" t="str">
        <f>IF(C12="","",VLOOKUP($C12,'Entries 5'!A:D,3,0))</f>
        <v>Surrey</v>
      </c>
      <c r="F12" s="26" t="str">
        <f>IF(C12="","",VLOOKUP($C12,'Entries 5'!A:D,4,0))</f>
        <v>IG</v>
      </c>
      <c r="G12" s="7">
        <v>16.07</v>
      </c>
      <c r="H12" s="68"/>
      <c r="I12" s="11"/>
      <c r="J12" s="14"/>
      <c r="K12" s="11"/>
    </row>
    <row r="13" spans="1:18">
      <c r="B13" s="57">
        <f t="shared" si="0"/>
        <v>12</v>
      </c>
      <c r="C13" s="25">
        <v>43</v>
      </c>
      <c r="D13" s="5" t="str">
        <f>IF(C13="","",VLOOKUP($C13,'Entries 5'!A:D,2,0))</f>
        <v>Cameron Ellie-Mander</v>
      </c>
      <c r="E13" s="5" t="str">
        <f>IF(C13="","",VLOOKUP($C13,'Entries 5'!A:D,3,0))</f>
        <v>Shropshire</v>
      </c>
      <c r="F13" s="26" t="str">
        <f>IF(C13="","",VLOOKUP($C13,'Entries 5'!A:D,4,0))</f>
        <v>IG</v>
      </c>
      <c r="G13" s="7">
        <v>16.11</v>
      </c>
      <c r="H13" s="68"/>
      <c r="I13" s="11"/>
      <c r="J13" s="14"/>
      <c r="K13" s="11"/>
    </row>
    <row r="14" spans="1:18">
      <c r="B14" s="57">
        <f t="shared" si="0"/>
        <v>13</v>
      </c>
      <c r="C14" s="25">
        <v>7</v>
      </c>
      <c r="D14" s="5" t="str">
        <f>IF(C14="","",VLOOKUP($C14,'Entries 5'!A:D,2,0))</f>
        <v>Ellie Grinell</v>
      </c>
      <c r="E14" s="5" t="str">
        <f>IF(C14="","",VLOOKUP($C14,'Entries 5'!A:D,3,0))</f>
        <v>Cheshire</v>
      </c>
      <c r="F14" s="26" t="str">
        <f>IF(C14="","",VLOOKUP($C14,'Entries 5'!A:D,4,0))</f>
        <v>IG</v>
      </c>
      <c r="G14" s="7">
        <v>16.12</v>
      </c>
    </row>
    <row r="15" spans="1:18">
      <c r="B15" s="57">
        <f t="shared" si="0"/>
        <v>14</v>
      </c>
      <c r="C15" s="25">
        <v>63</v>
      </c>
      <c r="D15" s="5" t="str">
        <f>IF(C15="","",VLOOKUP($C15,'Entries 5'!A:D,2,0))</f>
        <v>Thando Hart</v>
      </c>
      <c r="E15" s="5" t="str">
        <f>IF(C15="","",VLOOKUP($C15,'Entries 5'!A:D,3,0))</f>
        <v>Staffs</v>
      </c>
      <c r="F15" s="26" t="str">
        <f>IF(C15="","",VLOOKUP($C15,'Entries 5'!A:D,4,0))</f>
        <v>IG</v>
      </c>
      <c r="G15" s="7">
        <v>16.14</v>
      </c>
    </row>
    <row r="16" spans="1:18">
      <c r="B16" s="57">
        <f t="shared" si="0"/>
        <v>15</v>
      </c>
      <c r="C16" s="25">
        <v>88</v>
      </c>
      <c r="D16" s="5" t="str">
        <f>IF(C16="","",VLOOKUP($C16,'Entries 5'!A:D,2,0))</f>
        <v>Charlotte Griffiths</v>
      </c>
      <c r="E16" s="5" t="str">
        <f>IF(C16="","",VLOOKUP($C16,'Entries 5'!A:D,3,0))</f>
        <v>Surrey</v>
      </c>
      <c r="F16" s="26" t="str">
        <f>IF(C16="","",VLOOKUP($C16,'Entries 5'!A:D,4,0))</f>
        <v>IG</v>
      </c>
      <c r="G16" s="7">
        <v>16.16</v>
      </c>
    </row>
    <row r="17" spans="2:7">
      <c r="B17" s="57">
        <f t="shared" si="0"/>
        <v>16</v>
      </c>
      <c r="C17" s="25">
        <v>66</v>
      </c>
      <c r="D17" s="5" t="str">
        <f>IF(C17="","",VLOOKUP($C17,'Entries 5'!A:D,2,0))</f>
        <v>Elizabeth Clarkson</v>
      </c>
      <c r="E17" s="5" t="str">
        <f>IF(C17="","",VLOOKUP($C17,'Entries 5'!A:D,3,0))</f>
        <v>Staffs</v>
      </c>
      <c r="F17" s="26" t="str">
        <f>IF(C17="","",VLOOKUP($C17,'Entries 5'!A:D,4,0))</f>
        <v>IG</v>
      </c>
      <c r="G17" s="7">
        <v>16.23</v>
      </c>
    </row>
    <row r="18" spans="2:7">
      <c r="B18" s="57">
        <f t="shared" si="0"/>
        <v>17</v>
      </c>
      <c r="C18" s="25">
        <v>87</v>
      </c>
      <c r="D18" s="5" t="str">
        <f>IF(C18="","",VLOOKUP($C18,'Entries 5'!A:D,2,0))</f>
        <v>Katheryn Beckett</v>
      </c>
      <c r="E18" s="5" t="str">
        <f>IF(C18="","",VLOOKUP($C18,'Entries 5'!A:D,3,0))</f>
        <v>Surrey</v>
      </c>
      <c r="F18" s="26" t="str">
        <f>IF(C18="","",VLOOKUP($C18,'Entries 5'!A:D,4,0))</f>
        <v>IG</v>
      </c>
      <c r="G18" s="7">
        <v>16.239999999999998</v>
      </c>
    </row>
    <row r="19" spans="2:7">
      <c r="B19" s="57">
        <f t="shared" si="0"/>
        <v>18</v>
      </c>
      <c r="C19" s="25">
        <v>120</v>
      </c>
      <c r="D19" s="5" t="str">
        <f>IF(C19="","",VLOOKUP($C19,'Entries 5'!A:D,2,0))</f>
        <v>Megan Taylor</v>
      </c>
      <c r="E19" s="5" t="str">
        <f>IF(C19="","",VLOOKUP($C19,'Entries 5'!A:D,3,0))</f>
        <v>West Mids</v>
      </c>
      <c r="F19" s="26" t="str">
        <f>IF(C19="","",VLOOKUP($C19,'Entries 5'!A:D,4,0))</f>
        <v>IG</v>
      </c>
      <c r="G19" s="7">
        <v>16.25</v>
      </c>
    </row>
    <row r="20" spans="2:7">
      <c r="B20" s="57">
        <f t="shared" si="0"/>
        <v>19</v>
      </c>
      <c r="C20" s="25">
        <v>65</v>
      </c>
      <c r="D20" s="5" t="str">
        <f>IF(C20="","",VLOOKUP($C20,'Entries 5'!A:D,2,0))</f>
        <v>Molly Williams</v>
      </c>
      <c r="E20" s="5" t="str">
        <f>IF(C20="","",VLOOKUP($C20,'Entries 5'!A:D,3,0))</f>
        <v>Staffs</v>
      </c>
      <c r="F20" s="26" t="str">
        <f>IF(C20="","",VLOOKUP($C20,'Entries 5'!A:D,4,0))</f>
        <v>IG</v>
      </c>
      <c r="G20" s="7">
        <v>16.260000000000002</v>
      </c>
    </row>
    <row r="21" spans="2:7">
      <c r="B21" s="57">
        <f t="shared" si="0"/>
        <v>20</v>
      </c>
      <c r="C21" s="25">
        <v>122</v>
      </c>
      <c r="D21" s="5" t="str">
        <f>IF(C21="","",VLOOKUP($C21,'Entries 5'!A:D,2,0))</f>
        <v>Freya Bennett</v>
      </c>
      <c r="E21" s="5" t="str">
        <f>IF(C21="","",VLOOKUP($C21,'Entries 5'!A:D,3,0))</f>
        <v>West Mids</v>
      </c>
      <c r="F21" s="26" t="str">
        <f>IF(C21="","",VLOOKUP($C21,'Entries 5'!A:D,4,0))</f>
        <v>IG</v>
      </c>
      <c r="G21" s="7">
        <v>16.28</v>
      </c>
    </row>
    <row r="22" spans="2:7">
      <c r="B22" s="57">
        <f t="shared" si="0"/>
        <v>21</v>
      </c>
      <c r="C22" s="25">
        <v>123</v>
      </c>
      <c r="D22" s="5" t="str">
        <f>IF(C22="","",VLOOKUP($C22,'Entries 5'!A:D,2,0))</f>
        <v>Savannah Causer</v>
      </c>
      <c r="E22" s="5" t="str">
        <f>IF(C22="","",VLOOKUP($C22,'Entries 5'!A:D,3,0))</f>
        <v>West Mids</v>
      </c>
      <c r="F22" s="26" t="str">
        <f>IF(C22="","",VLOOKUP($C22,'Entries 5'!A:D,4,0))</f>
        <v>IG</v>
      </c>
      <c r="G22" s="7">
        <v>16.32</v>
      </c>
    </row>
    <row r="23" spans="2:7">
      <c r="B23" s="57">
        <f t="shared" si="0"/>
        <v>22</v>
      </c>
      <c r="C23" s="25">
        <v>86</v>
      </c>
      <c r="D23" s="5" t="str">
        <f>IF(C23="","",VLOOKUP($C23,'Entries 5'!A:D,2,0))</f>
        <v>Emelye Kenyon-Brown</v>
      </c>
      <c r="E23" s="5" t="str">
        <f>IF(C23="","",VLOOKUP($C23,'Entries 5'!A:D,3,0))</f>
        <v>Surrey</v>
      </c>
      <c r="F23" s="26" t="str">
        <f>IF(C23="","",VLOOKUP($C23,'Entries 5'!A:D,4,0))</f>
        <v>IG</v>
      </c>
      <c r="G23" s="7">
        <v>16.329999999999998</v>
      </c>
    </row>
    <row r="24" spans="2:7">
      <c r="B24" s="57">
        <f t="shared" si="0"/>
        <v>23</v>
      </c>
      <c r="C24" s="25">
        <v>64</v>
      </c>
      <c r="D24" s="5" t="str">
        <f>IF(C24="","",VLOOKUP($C24,'Entries 5'!A:D,2,0))</f>
        <v>Misha Twardochleb</v>
      </c>
      <c r="E24" s="5" t="str">
        <f>IF(C24="","",VLOOKUP($C24,'Entries 5'!A:D,3,0))</f>
        <v>Staffs</v>
      </c>
      <c r="F24" s="26" t="str">
        <f>IF(C24="","",VLOOKUP($C24,'Entries 5'!A:D,4,0))</f>
        <v>IG</v>
      </c>
      <c r="G24" s="7">
        <v>16.55</v>
      </c>
    </row>
    <row r="25" spans="2:7">
      <c r="B25" s="57">
        <f t="shared" si="0"/>
        <v>24</v>
      </c>
      <c r="C25" s="25">
        <v>6</v>
      </c>
      <c r="D25" s="5" t="str">
        <f>IF(C25="","",VLOOKUP($C25,'Entries 5'!A:D,2,0))</f>
        <v>Lauren Robinson</v>
      </c>
      <c r="E25" s="5" t="str">
        <f>IF(C25="","",VLOOKUP($C25,'Entries 5'!A:D,3,0))</f>
        <v>Cheshire</v>
      </c>
      <c r="F25" s="26" t="str">
        <f>IF(C25="","",VLOOKUP($C25,'Entries 5'!A:D,4,0))</f>
        <v>IG</v>
      </c>
      <c r="G25" s="7">
        <v>16.559999999999999</v>
      </c>
    </row>
    <row r="26" spans="2:7">
      <c r="B26" s="57">
        <f t="shared" si="0"/>
        <v>25</v>
      </c>
      <c r="C26" s="25">
        <v>101</v>
      </c>
      <c r="D26" s="5" t="str">
        <f>IF(C26="","",VLOOKUP($C26,'Entries 5'!A:D,2,0))</f>
        <v>Imogen Sheppard</v>
      </c>
      <c r="E26" s="5" t="str">
        <f>IF(C26="","",VLOOKUP($C26,'Entries 5'!A:D,3,0))</f>
        <v>Warwickshire</v>
      </c>
      <c r="F26" s="26" t="str">
        <f>IF(C26="","",VLOOKUP($C26,'Entries 5'!A:D,4,0))</f>
        <v>IG</v>
      </c>
      <c r="G26" s="7">
        <v>17</v>
      </c>
    </row>
    <row r="27" spans="2:7">
      <c r="B27" s="57">
        <f t="shared" si="0"/>
        <v>26</v>
      </c>
      <c r="C27" s="25">
        <v>42</v>
      </c>
      <c r="D27" s="5" t="str">
        <f>IF(C27="","",VLOOKUP($C27,'Entries 5'!A:D,2,0))</f>
        <v>Georgina Crawford</v>
      </c>
      <c r="E27" s="5" t="str">
        <f>IF(C27="","",VLOOKUP($C27,'Entries 5'!A:D,3,0))</f>
        <v>Shropshire</v>
      </c>
      <c r="F27" s="26" t="str">
        <f>IF(C27="","",VLOOKUP($C27,'Entries 5'!A:D,4,0))</f>
        <v>IG</v>
      </c>
      <c r="G27" s="7">
        <v>17.010000000000002</v>
      </c>
    </row>
    <row r="28" spans="2:7">
      <c r="B28" s="57">
        <f t="shared" si="0"/>
        <v>27</v>
      </c>
      <c r="C28" s="25">
        <v>121</v>
      </c>
      <c r="D28" s="5" t="str">
        <f>IF(C28="","",VLOOKUP($C28,'Entries 5'!A:D,2,0))</f>
        <v>Lydia Silk</v>
      </c>
      <c r="E28" s="5" t="str">
        <f>IF(C28="","",VLOOKUP($C28,'Entries 5'!A:D,3,0))</f>
        <v>West Mids</v>
      </c>
      <c r="F28" s="26" t="str">
        <f>IF(C28="","",VLOOKUP($C28,'Entries 5'!A:D,4,0))</f>
        <v>IG</v>
      </c>
      <c r="G28" s="7">
        <v>17.100000000000001</v>
      </c>
    </row>
    <row r="29" spans="2:7">
      <c r="B29" s="57">
        <f t="shared" si="0"/>
        <v>28</v>
      </c>
      <c r="C29" s="25">
        <v>48</v>
      </c>
      <c r="D29" s="5" t="str">
        <f>IF(C29="","",VLOOKUP($C29,'Entries 5'!A:D,2,0))</f>
        <v>Maddy Williams</v>
      </c>
      <c r="E29" s="5" t="str">
        <f>IF(C29="","",VLOOKUP($C29,'Entries 5'!A:D,3,0))</f>
        <v>Shropshire</v>
      </c>
      <c r="F29" s="26" t="str">
        <f>IF(C29="","",VLOOKUP($C29,'Entries 5'!A:D,4,0))</f>
        <v>IG</v>
      </c>
      <c r="G29" s="7">
        <v>17.14</v>
      </c>
    </row>
    <row r="30" spans="2:7">
      <c r="B30" s="57">
        <f t="shared" si="0"/>
        <v>29</v>
      </c>
      <c r="C30" s="25">
        <v>127</v>
      </c>
      <c r="D30" s="5" t="str">
        <f>IF(C30="","",VLOOKUP($C30,'Entries 5'!A:D,2,0))</f>
        <v>Bobbie Clisham</v>
      </c>
      <c r="E30" s="5" t="str">
        <f>IF(C30="","",VLOOKUP($C30,'Entries 5'!A:D,3,0))</f>
        <v>West Mids</v>
      </c>
      <c r="F30" s="26" t="str">
        <f>IF(C30="","",VLOOKUP($C30,'Entries 5'!A:D,4,0))</f>
        <v>IG</v>
      </c>
      <c r="G30" s="7">
        <v>17.18</v>
      </c>
    </row>
    <row r="31" spans="2:7">
      <c r="B31" s="57">
        <f t="shared" si="0"/>
        <v>30</v>
      </c>
      <c r="C31" s="25">
        <v>84</v>
      </c>
      <c r="D31" s="5" t="str">
        <f>IF(C31="","",VLOOKUP($C31,'Entries 5'!A:D,2,0))</f>
        <v>Maddy Pullen</v>
      </c>
      <c r="E31" s="5" t="str">
        <f>IF(C31="","",VLOOKUP($C31,'Entries 5'!A:D,3,0))</f>
        <v>Surrey</v>
      </c>
      <c r="F31" s="26" t="str">
        <f>IF(C31="","",VLOOKUP($C31,'Entries 5'!A:D,4,0))</f>
        <v>IG</v>
      </c>
      <c r="G31" s="7">
        <v>17.21</v>
      </c>
    </row>
    <row r="32" spans="2:7">
      <c r="B32" s="57">
        <f t="shared" si="0"/>
        <v>31</v>
      </c>
      <c r="C32" s="25">
        <v>47</v>
      </c>
      <c r="D32" s="5" t="str">
        <f>IF(C32="","",VLOOKUP($C32,'Entries 5'!A:D,2,0))</f>
        <v>Gina Rawlinson</v>
      </c>
      <c r="E32" s="5" t="str">
        <f>IF(C32="","",VLOOKUP($C32,'Entries 5'!A:D,3,0))</f>
        <v>Shropshire</v>
      </c>
      <c r="F32" s="26" t="str">
        <f>IF(C32="","",VLOOKUP($C32,'Entries 5'!A:D,4,0))</f>
        <v>IG</v>
      </c>
      <c r="G32" s="7">
        <v>17.23</v>
      </c>
    </row>
    <row r="33" spans="2:7">
      <c r="B33" s="57">
        <f t="shared" si="0"/>
        <v>32</v>
      </c>
      <c r="C33" s="25">
        <v>50</v>
      </c>
      <c r="D33" s="5" t="str">
        <f>IF(C33="","",VLOOKUP($C33,'Entries 5'!A:D,2,0))</f>
        <v>Leonie Bottomley</v>
      </c>
      <c r="E33" s="5" t="str">
        <f>IF(C33="","",VLOOKUP($C33,'Entries 5'!A:D,3,0))</f>
        <v>Shropshire</v>
      </c>
      <c r="F33" s="26" t="str">
        <f>IF(C33="","",VLOOKUP($C33,'Entries 5'!A:D,4,0))</f>
        <v>IG</v>
      </c>
      <c r="G33" s="7">
        <v>17.32</v>
      </c>
    </row>
    <row r="34" spans="2:7">
      <c r="B34" s="57">
        <f t="shared" si="0"/>
        <v>33</v>
      </c>
      <c r="C34" s="25">
        <v>102</v>
      </c>
      <c r="D34" s="5" t="str">
        <f>IF(C34="","",VLOOKUP($C34,'Entries 5'!A:D,2,0))</f>
        <v>Ellie Bryan</v>
      </c>
      <c r="E34" s="5" t="str">
        <f>IF(C34="","",VLOOKUP($C34,'Entries 5'!A:D,3,0))</f>
        <v>Warwickshire</v>
      </c>
      <c r="F34" s="26" t="str">
        <f>IF(C34="","",VLOOKUP($C34,'Entries 5'!A:D,4,0))</f>
        <v>IG</v>
      </c>
      <c r="G34" s="7">
        <v>17.32</v>
      </c>
    </row>
    <row r="35" spans="2:7">
      <c r="B35" s="57">
        <f t="shared" si="0"/>
        <v>34</v>
      </c>
      <c r="C35" s="25">
        <v>46</v>
      </c>
      <c r="D35" s="5" t="str">
        <f>IF(C35="","",VLOOKUP($C35,'Entries 5'!A:D,2,0))</f>
        <v>April Tatton</v>
      </c>
      <c r="E35" s="5" t="str">
        <f>IF(C35="","",VLOOKUP($C35,'Entries 5'!A:D,3,0))</f>
        <v>Shropshire</v>
      </c>
      <c r="F35" s="26" t="str">
        <f>IF(C35="","",VLOOKUP($C35,'Entries 5'!A:D,4,0))</f>
        <v>IG</v>
      </c>
      <c r="G35" s="7">
        <v>17.34</v>
      </c>
    </row>
    <row r="36" spans="2:7">
      <c r="B36" s="57">
        <f t="shared" si="0"/>
        <v>35</v>
      </c>
      <c r="C36" s="25">
        <v>69</v>
      </c>
      <c r="D36" s="5" t="str">
        <f>IF(C36="","",VLOOKUP($C36,'Entries 5'!A:D,2,0))</f>
        <v>Nadine Tomkinson</v>
      </c>
      <c r="E36" s="5" t="str">
        <f>IF(C36="","",VLOOKUP($C36,'Entries 5'!A:D,3,0))</f>
        <v>Staffs</v>
      </c>
      <c r="F36" s="26" t="str">
        <f>IF(C36="","",VLOOKUP($C36,'Entries 5'!A:D,4,0))</f>
        <v>IG</v>
      </c>
      <c r="G36" s="7">
        <v>17.350000000000001</v>
      </c>
    </row>
    <row r="37" spans="2:7">
      <c r="B37" s="57">
        <f t="shared" si="0"/>
        <v>36</v>
      </c>
      <c r="C37" s="25">
        <v>2</v>
      </c>
      <c r="D37" s="5" t="str">
        <f>IF(C37="","",VLOOKUP($C37,'Entries 5'!A:D,2,0))</f>
        <v>Alicia Kenwright</v>
      </c>
      <c r="E37" s="5" t="str">
        <f>IF(C37="","",VLOOKUP($C37,'Entries 5'!A:D,3,0))</f>
        <v>Cheshire</v>
      </c>
      <c r="F37" s="26" t="str">
        <f>IF(C37="","",VLOOKUP($C37,'Entries 5'!A:D,4,0))</f>
        <v>IG</v>
      </c>
      <c r="G37" s="7">
        <v>17.38</v>
      </c>
    </row>
    <row r="38" spans="2:7">
      <c r="B38" s="57">
        <f t="shared" si="0"/>
        <v>37</v>
      </c>
      <c r="C38" s="25">
        <v>124</v>
      </c>
      <c r="D38" s="5" t="str">
        <f>IF(C38="","",VLOOKUP($C38,'Entries 5'!A:D,2,0))</f>
        <v>Chloe Pettitt</v>
      </c>
      <c r="E38" s="5" t="str">
        <f>IF(C38="","",VLOOKUP($C38,'Entries 5'!A:D,3,0))</f>
        <v>West Mids</v>
      </c>
      <c r="F38" s="26" t="str">
        <f>IF(C38="","",VLOOKUP($C38,'Entries 5'!A:D,4,0))</f>
        <v>IG</v>
      </c>
      <c r="G38" s="7">
        <v>17.46</v>
      </c>
    </row>
    <row r="39" spans="2:7">
      <c r="B39" s="57">
        <f t="shared" si="0"/>
        <v>38</v>
      </c>
      <c r="C39" s="25">
        <v>126</v>
      </c>
      <c r="D39" s="5" t="str">
        <f>IF(C39="","",VLOOKUP($C39,'Entries 5'!A:D,2,0))</f>
        <v>Heidi Rhodes-James</v>
      </c>
      <c r="E39" s="5" t="str">
        <f>IF(C39="","",VLOOKUP($C39,'Entries 5'!A:D,3,0))</f>
        <v>West Mids</v>
      </c>
      <c r="F39" s="26" t="str">
        <f>IF(C39="","",VLOOKUP($C39,'Entries 5'!A:D,4,0))</f>
        <v>IG</v>
      </c>
      <c r="G39" s="7">
        <v>17.48</v>
      </c>
    </row>
    <row r="40" spans="2:7">
      <c r="B40" s="57">
        <f t="shared" si="0"/>
        <v>39</v>
      </c>
      <c r="C40" s="25">
        <v>128</v>
      </c>
      <c r="D40" s="5" t="str">
        <f>IF(C40="","",VLOOKUP($C40,'Entries 5'!A:D,2,0))</f>
        <v>Maria Calleia</v>
      </c>
      <c r="E40" s="5" t="str">
        <f>IF(C40="","",VLOOKUP($C40,'Entries 5'!A:D,3,0))</f>
        <v>West Mids</v>
      </c>
      <c r="F40" s="26" t="str">
        <f>IF(C40="","",VLOOKUP($C40,'Entries 5'!A:D,4,0))</f>
        <v>IG</v>
      </c>
      <c r="G40" s="7">
        <v>17.489999999999998</v>
      </c>
    </row>
    <row r="41" spans="2:7">
      <c r="B41" s="57">
        <f t="shared" si="0"/>
        <v>40</v>
      </c>
      <c r="C41" s="25">
        <v>68</v>
      </c>
      <c r="D41" s="5" t="str">
        <f>IF(C41="","",VLOOKUP($C41,'Entries 5'!A:D,2,0))</f>
        <v>Scarlett Cotton</v>
      </c>
      <c r="E41" s="5" t="str">
        <f>IF(C41="","",VLOOKUP($C41,'Entries 5'!A:D,3,0))</f>
        <v>Staffs</v>
      </c>
      <c r="F41" s="26" t="str">
        <f>IF(C41="","",VLOOKUP($C41,'Entries 5'!A:D,4,0))</f>
        <v>IG</v>
      </c>
      <c r="G41" s="7">
        <v>17.54</v>
      </c>
    </row>
    <row r="42" spans="2:7">
      <c r="B42" s="57">
        <f t="shared" si="0"/>
        <v>41</v>
      </c>
      <c r="C42" s="25">
        <v>105</v>
      </c>
      <c r="D42" s="5" t="str">
        <f>IF(C42="","",VLOOKUP($C42,'Entries 5'!A:D,2,0))</f>
        <v>Abbie Wootton</v>
      </c>
      <c r="E42" s="5" t="str">
        <f>IF(C42="","",VLOOKUP($C42,'Entries 5'!A:D,3,0))</f>
        <v>Warwickshire</v>
      </c>
      <c r="F42" s="26" t="str">
        <f>IF(C42="","",VLOOKUP($C42,'Entries 5'!A:D,4,0))</f>
        <v>IG</v>
      </c>
      <c r="G42" s="7">
        <v>17.59</v>
      </c>
    </row>
    <row r="43" spans="2:7">
      <c r="B43" s="57">
        <f t="shared" si="0"/>
        <v>42</v>
      </c>
      <c r="C43" s="25">
        <v>44</v>
      </c>
      <c r="D43" s="5" t="str">
        <f>IF(C43="","",VLOOKUP($C43,'Entries 5'!A:D,2,0))</f>
        <v>Edith Charlesworth</v>
      </c>
      <c r="E43" s="5" t="str">
        <f>IF(C43="","",VLOOKUP($C43,'Entries 5'!A:D,3,0))</f>
        <v>Shropshire</v>
      </c>
      <c r="F43" s="26" t="str">
        <f>IF(C43="","",VLOOKUP($C43,'Entries 5'!A:D,4,0))</f>
        <v>IG</v>
      </c>
      <c r="G43" s="7">
        <v>18.02</v>
      </c>
    </row>
    <row r="44" spans="2:7">
      <c r="B44" s="57">
        <f t="shared" si="0"/>
        <v>43</v>
      </c>
      <c r="C44" s="25">
        <v>106</v>
      </c>
      <c r="D44" s="5" t="str">
        <f>IF(C44="","",VLOOKUP($C44,'Entries 5'!A:D,2,0))</f>
        <v>Georgina Hurt</v>
      </c>
      <c r="E44" s="5" t="str">
        <f>IF(C44="","",VLOOKUP($C44,'Entries 5'!A:D,3,0))</f>
        <v>Warwickshire</v>
      </c>
      <c r="F44" s="26" t="str">
        <f>IF(C44="","",VLOOKUP($C44,'Entries 5'!A:D,4,0))</f>
        <v>IG</v>
      </c>
      <c r="G44" s="7">
        <v>18.11</v>
      </c>
    </row>
    <row r="45" spans="2:7">
      <c r="B45" s="57">
        <f t="shared" si="0"/>
        <v>44</v>
      </c>
      <c r="C45" s="25">
        <v>108</v>
      </c>
      <c r="D45" s="5" t="str">
        <f>IF(C45="","",VLOOKUP($C45,'Entries 5'!A:D,2,0))</f>
        <v>Daisy Nicolle</v>
      </c>
      <c r="E45" s="5" t="str">
        <f>IF(C45="","",VLOOKUP($C45,'Entries 5'!A:D,3,0))</f>
        <v>Warwickshire</v>
      </c>
      <c r="F45" s="26" t="str">
        <f>IF(C45="","",VLOOKUP($C45,'Entries 5'!A:D,4,0))</f>
        <v>IG</v>
      </c>
      <c r="G45" s="7">
        <v>18.12</v>
      </c>
    </row>
    <row r="46" spans="2:7">
      <c r="B46" s="57">
        <f t="shared" si="0"/>
        <v>45</v>
      </c>
      <c r="C46" s="25">
        <v>104</v>
      </c>
      <c r="D46" s="5" t="str">
        <f>IF(C46="","",VLOOKUP($C46,'Entries 5'!A:D,2,0))</f>
        <v>Daisy Musk</v>
      </c>
      <c r="E46" s="5" t="str">
        <f>IF(C46="","",VLOOKUP($C46,'Entries 5'!A:D,3,0))</f>
        <v>Warwickshire</v>
      </c>
      <c r="F46" s="26" t="str">
        <f>IF(C46="","",VLOOKUP($C46,'Entries 5'!A:D,4,0))</f>
        <v>IG</v>
      </c>
      <c r="G46" s="7">
        <v>18.13</v>
      </c>
    </row>
    <row r="47" spans="2:7">
      <c r="B47" s="57">
        <f t="shared" si="0"/>
        <v>46</v>
      </c>
      <c r="C47" s="25">
        <v>132</v>
      </c>
      <c r="D47" s="5" t="str">
        <f>IF(C47="","",VLOOKUP($C47,'Entries 5'!A:D,2,0))</f>
        <v>Grace Slater</v>
      </c>
      <c r="E47" s="5" t="str">
        <f>IF(C47="","",VLOOKUP($C47,'Entries 5'!A:D,3,0))</f>
        <v>West Mids</v>
      </c>
      <c r="F47" s="26" t="str">
        <f>IF(C47="","",VLOOKUP($C47,'Entries 5'!A:D,4,0))</f>
        <v>IG</v>
      </c>
      <c r="G47" s="7">
        <v>18.14</v>
      </c>
    </row>
    <row r="48" spans="2:7">
      <c r="B48" s="57">
        <f t="shared" si="0"/>
        <v>47</v>
      </c>
      <c r="C48" s="25">
        <v>103</v>
      </c>
      <c r="D48" s="5" t="str">
        <f>IF(C48="","",VLOOKUP($C48,'Entries 5'!A:D,2,0))</f>
        <v>Rosie Cale</v>
      </c>
      <c r="E48" s="5" t="str">
        <f>IF(C48="","",VLOOKUP($C48,'Entries 5'!A:D,3,0))</f>
        <v>Warwickshire</v>
      </c>
      <c r="F48" s="26" t="str">
        <f>IF(C48="","",VLOOKUP($C48,'Entries 5'!A:D,4,0))</f>
        <v>IG</v>
      </c>
      <c r="G48" s="7">
        <v>18.190000000000001</v>
      </c>
    </row>
    <row r="49" spans="2:7">
      <c r="B49" s="57">
        <f t="shared" si="0"/>
        <v>48</v>
      </c>
      <c r="C49" s="25">
        <v>107</v>
      </c>
      <c r="D49" s="5" t="str">
        <f>IF(C49="","",VLOOKUP($C49,'Entries 5'!A:D,2,0))</f>
        <v>Lucy Green</v>
      </c>
      <c r="E49" s="5" t="str">
        <f>IF(C49="","",VLOOKUP($C49,'Entries 5'!A:D,3,0))</f>
        <v>Warwickshire</v>
      </c>
      <c r="F49" s="26" t="str">
        <f>IF(C49="","",VLOOKUP($C49,'Entries 5'!A:D,4,0))</f>
        <v>IG</v>
      </c>
      <c r="G49" s="7">
        <v>18.39</v>
      </c>
    </row>
    <row r="50" spans="2:7">
      <c r="B50" s="57">
        <f t="shared" si="0"/>
        <v>49</v>
      </c>
      <c r="C50" s="25">
        <v>134</v>
      </c>
      <c r="D50" s="5" t="str">
        <f>IF(C50="","",VLOOKUP($C50,'Entries 5'!A:D,2,0))</f>
        <v>Mary Takwoingi</v>
      </c>
      <c r="E50" s="5" t="str">
        <f>IF(C50="","",VLOOKUP($C50,'Entries 5'!A:D,3,0))</f>
        <v>West Mids</v>
      </c>
      <c r="F50" s="26" t="str">
        <f>IF(C50="","",VLOOKUP($C50,'Entries 5'!A:D,4,0))</f>
        <v>IG</v>
      </c>
      <c r="G50" s="7">
        <v>18.48</v>
      </c>
    </row>
    <row r="51" spans="2:7">
      <c r="B51" s="57">
        <f t="shared" si="0"/>
        <v>50</v>
      </c>
      <c r="C51" s="25">
        <v>131</v>
      </c>
      <c r="D51" s="5" t="str">
        <f>IF(C51="","",VLOOKUP($C51,'Entries 5'!A:D,2,0))</f>
        <v>Isha Shrivastava</v>
      </c>
      <c r="E51" s="5" t="str">
        <f>IF(C51="","",VLOOKUP($C51,'Entries 5'!A:D,3,0))</f>
        <v>West Mids</v>
      </c>
      <c r="F51" s="26" t="str">
        <f>IF(C51="","",VLOOKUP($C51,'Entries 5'!A:D,4,0))</f>
        <v>IG</v>
      </c>
      <c r="G51" s="7">
        <v>19.05</v>
      </c>
    </row>
    <row r="52" spans="2:7">
      <c r="B52" s="57">
        <f t="shared" si="0"/>
        <v>51</v>
      </c>
      <c r="C52" s="25">
        <v>49</v>
      </c>
      <c r="D52" s="5" t="str">
        <f>IF(C52="","",VLOOKUP($C52,'Entries 5'!A:D,2,0))</f>
        <v>Katie Hare</v>
      </c>
      <c r="E52" s="5" t="str">
        <f>IF(C52="","",VLOOKUP($C52,'Entries 5'!A:D,3,0))</f>
        <v>Shropshire</v>
      </c>
      <c r="F52" s="26" t="str">
        <f>IF(C52="","",VLOOKUP($C52,'Entries 5'!A:D,4,0))</f>
        <v>IG</v>
      </c>
      <c r="G52" s="7">
        <v>19.11</v>
      </c>
    </row>
    <row r="53" spans="2:7">
      <c r="B53" s="57">
        <f t="shared" si="0"/>
        <v>52</v>
      </c>
      <c r="D53" s="5" t="str">
        <f>IF(C53="","",VLOOKUP($C53,'Entries 5'!A:D,2,0))</f>
        <v/>
      </c>
      <c r="E53" s="5" t="str">
        <f>IF(C53="","",VLOOKUP($C53,'Entries 5'!A:D,3,0))</f>
        <v/>
      </c>
      <c r="F53" s="26" t="str">
        <f>IF(C53="","",VLOOKUP($C53,'Entries 5'!A:D,4,0))</f>
        <v/>
      </c>
    </row>
    <row r="54" spans="2:7">
      <c r="B54" s="57">
        <f t="shared" si="0"/>
        <v>53</v>
      </c>
      <c r="D54" s="5" t="str">
        <f>IF(C54="","",VLOOKUP($C54,'Entries 5'!A:D,2,0))</f>
        <v/>
      </c>
      <c r="E54" s="5" t="str">
        <f>IF(C54="","",VLOOKUP($C54,'Entries 5'!A:D,3,0))</f>
        <v/>
      </c>
      <c r="F54" s="26" t="str">
        <f>IF(C54="","",VLOOKUP($C54,'Entries 5'!A:D,4,0))</f>
        <v/>
      </c>
    </row>
    <row r="55" spans="2:7">
      <c r="B55" s="57">
        <f t="shared" si="0"/>
        <v>54</v>
      </c>
      <c r="D55" s="5" t="str">
        <f>IF(C55="","",VLOOKUP($C55,'Entries 5'!A:D,2,0))</f>
        <v/>
      </c>
      <c r="E55" s="5" t="str">
        <f>IF(C55="","",VLOOKUP($C55,'Entries 5'!A:D,3,0))</f>
        <v/>
      </c>
      <c r="F55" s="26" t="str">
        <f>IF(C55="","",VLOOKUP($C55,'Entries 5'!A:D,4,0))</f>
        <v/>
      </c>
    </row>
    <row r="56" spans="2:7">
      <c r="B56" s="57">
        <f t="shared" si="0"/>
        <v>55</v>
      </c>
      <c r="D56" s="5" t="str">
        <f>IF(C56="","",VLOOKUP($C56,'Entries 5'!A:D,2,0))</f>
        <v/>
      </c>
      <c r="E56" s="5" t="str">
        <f>IF(C56="","",VLOOKUP($C56,'Entries 5'!A:D,3,0))</f>
        <v/>
      </c>
      <c r="F56" s="26" t="str">
        <f>IF(C56="","",VLOOKUP($C56,'Entries 5'!A:D,4,0))</f>
        <v/>
      </c>
    </row>
    <row r="57" spans="2:7">
      <c r="B57" s="57">
        <f t="shared" si="0"/>
        <v>56</v>
      </c>
      <c r="D57" s="5" t="str">
        <f>IF(C57="","",VLOOKUP($C57,'Entries 5'!A:D,2,0))</f>
        <v/>
      </c>
      <c r="E57" s="5" t="str">
        <f>IF(C57="","",VLOOKUP($C57,'Entries 5'!A:D,3,0))</f>
        <v/>
      </c>
      <c r="F57" s="26" t="str">
        <f>IF(C57="","",VLOOKUP($C57,'Entries 5'!A:D,4,0))</f>
        <v/>
      </c>
    </row>
    <row r="58" spans="2:7">
      <c r="B58" s="57">
        <f t="shared" si="0"/>
        <v>57</v>
      </c>
      <c r="D58" s="5" t="str">
        <f>IF(C58="","",VLOOKUP($C58,'Entries 5'!A:D,2,0))</f>
        <v/>
      </c>
      <c r="E58" s="5" t="str">
        <f>IF(C58="","",VLOOKUP($C58,'Entries 5'!A:D,3,0))</f>
        <v/>
      </c>
      <c r="F58" s="26" t="str">
        <f>IF(C58="","",VLOOKUP($C58,'Entries 5'!A:D,4,0))</f>
        <v/>
      </c>
    </row>
    <row r="59" spans="2:7">
      <c r="B59" s="57">
        <f t="shared" si="0"/>
        <v>58</v>
      </c>
      <c r="D59" s="5" t="str">
        <f>IF(C59="","",VLOOKUP($C59,'Entries 5'!A:D,2,0))</f>
        <v/>
      </c>
      <c r="E59" s="5" t="str">
        <f>IF(C59="","",VLOOKUP($C59,'Entries 5'!A:D,3,0))</f>
        <v/>
      </c>
      <c r="F59" s="26" t="str">
        <f>IF(C59="","",VLOOKUP($C59,'Entries 5'!A:D,4,0))</f>
        <v/>
      </c>
    </row>
    <row r="60" spans="2:7">
      <c r="B60" s="57">
        <f t="shared" si="0"/>
        <v>59</v>
      </c>
      <c r="D60" s="5" t="str">
        <f>IF(C60="","",VLOOKUP($C60,'Entries 5'!A:D,2,0))</f>
        <v/>
      </c>
      <c r="E60" s="5" t="str">
        <f>IF(C60="","",VLOOKUP($C60,'Entries 5'!A:D,3,0))</f>
        <v/>
      </c>
      <c r="F60" s="26" t="str">
        <f>IF(C60="","",VLOOKUP($C60,'Entries 5'!A:D,4,0))</f>
        <v/>
      </c>
    </row>
    <row r="61" spans="2:7">
      <c r="B61" s="57">
        <f t="shared" si="0"/>
        <v>60</v>
      </c>
      <c r="D61" s="5" t="str">
        <f>IF(C61="","",VLOOKUP($C61,'Entries 5'!A:D,2,0))</f>
        <v/>
      </c>
      <c r="E61" s="5" t="str">
        <f>IF(C61="","",VLOOKUP($C61,'Entries 5'!A:D,3,0))</f>
        <v/>
      </c>
      <c r="F61" s="26" t="str">
        <f>IF(C61="","",VLOOKUP($C61,'Entries 5'!A:D,4,0))</f>
        <v/>
      </c>
    </row>
    <row r="62" spans="2:7">
      <c r="B62" s="57">
        <f t="shared" si="0"/>
        <v>61</v>
      </c>
      <c r="D62" s="5" t="str">
        <f>IF(C62="","",VLOOKUP($C62,'Entries 5'!A:D,2,0))</f>
        <v/>
      </c>
      <c r="E62" s="5" t="str">
        <f>IF(C62="","",VLOOKUP($C62,'Entries 5'!A:D,3,0))</f>
        <v/>
      </c>
      <c r="F62" s="26" t="str">
        <f>IF(C62="","",VLOOKUP($C62,'Entries 5'!A:D,4,0))</f>
        <v/>
      </c>
    </row>
    <row r="63" spans="2:7">
      <c r="B63" s="57">
        <f t="shared" si="0"/>
        <v>62</v>
      </c>
      <c r="D63" s="5" t="str">
        <f>IF(C63="","",VLOOKUP($C63,'Entries 5'!A:D,2,0))</f>
        <v/>
      </c>
      <c r="E63" s="5" t="str">
        <f>IF(C63="","",VLOOKUP($C63,'Entries 5'!A:D,3,0))</f>
        <v/>
      </c>
      <c r="F63" s="26" t="str">
        <f>IF(C63="","",VLOOKUP($C63,'Entries 5'!A:D,4,0))</f>
        <v/>
      </c>
    </row>
    <row r="64" spans="2:7">
      <c r="B64" s="57">
        <f t="shared" si="0"/>
        <v>63</v>
      </c>
      <c r="D64" s="5" t="str">
        <f>IF(C64="","",VLOOKUP($C64,'Entries 5'!A:D,2,0))</f>
        <v/>
      </c>
      <c r="E64" s="5" t="str">
        <f>IF(C64="","",VLOOKUP($C64,'Entries 5'!A:D,3,0))</f>
        <v/>
      </c>
      <c r="F64" s="26" t="str">
        <f>IF(C64="","",VLOOKUP($C64,'Entries 5'!A:D,4,0))</f>
        <v/>
      </c>
    </row>
    <row r="65" spans="2:6">
      <c r="B65" s="57">
        <f t="shared" si="0"/>
        <v>64</v>
      </c>
      <c r="D65" s="5" t="str">
        <f>IF(C65="","",VLOOKUP($C65,'Entries 5'!A:D,2,0))</f>
        <v/>
      </c>
      <c r="E65" s="5" t="str">
        <f>IF(C65="","",VLOOKUP($C65,'Entries 5'!A:D,3,0))</f>
        <v/>
      </c>
      <c r="F65" s="26" t="str">
        <f>IF(C65="","",VLOOKUP($C65,'Entries 5'!A:D,4,0))</f>
        <v/>
      </c>
    </row>
    <row r="66" spans="2:6">
      <c r="B66" s="57">
        <f t="shared" si="0"/>
        <v>65</v>
      </c>
      <c r="D66" s="5" t="str">
        <f>IF(C66="","",VLOOKUP($C66,'Entries 5'!A:D,2,0))</f>
        <v/>
      </c>
      <c r="E66" s="5" t="str">
        <f>IF(C66="","",VLOOKUP($C66,'Entries 5'!A:D,3,0))</f>
        <v/>
      </c>
      <c r="F66" s="26" t="str">
        <f>IF(C66="","",VLOOKUP($C66,'Entries 5'!A:D,4,0))</f>
        <v/>
      </c>
    </row>
    <row r="67" spans="2:6">
      <c r="B67" s="57">
        <f t="shared" si="0"/>
        <v>66</v>
      </c>
      <c r="D67" s="5" t="str">
        <f>IF(C67="","",VLOOKUP($C67,'Entries 5'!A:D,2,0))</f>
        <v/>
      </c>
      <c r="E67" s="5" t="str">
        <f>IF(C67="","",VLOOKUP($C67,'Entries 5'!A:D,3,0))</f>
        <v/>
      </c>
      <c r="F67" s="26" t="str">
        <f>IF(C67="","",VLOOKUP($C67,'Entries 5'!A:D,4,0))</f>
        <v/>
      </c>
    </row>
    <row r="68" spans="2:6">
      <c r="B68" s="57">
        <f t="shared" ref="B68:B131" si="2">SUM(B67+1)</f>
        <v>67</v>
      </c>
      <c r="D68" s="5" t="str">
        <f>IF(C68="","",VLOOKUP($C68,'Entries 5'!A:D,2,0))</f>
        <v/>
      </c>
      <c r="E68" s="5" t="str">
        <f>IF(C68="","",VLOOKUP($C68,'Entries 5'!A:D,3,0))</f>
        <v/>
      </c>
      <c r="F68" s="26" t="str">
        <f>IF(C68="","",VLOOKUP($C68,'Entries 5'!A:D,4,0))</f>
        <v/>
      </c>
    </row>
    <row r="69" spans="2:6">
      <c r="B69" s="57">
        <f t="shared" si="2"/>
        <v>68</v>
      </c>
      <c r="D69" s="5" t="str">
        <f>IF(C69="","",VLOOKUP($C69,'Entries 5'!A:D,2,0))</f>
        <v/>
      </c>
      <c r="E69" s="5" t="str">
        <f>IF(C69="","",VLOOKUP($C69,'Entries 5'!A:D,3,0))</f>
        <v/>
      </c>
      <c r="F69" s="26" t="str">
        <f>IF(C69="","",VLOOKUP($C69,'Entries 5'!A:D,4,0))</f>
        <v/>
      </c>
    </row>
    <row r="70" spans="2:6">
      <c r="B70" s="57">
        <f t="shared" si="2"/>
        <v>69</v>
      </c>
      <c r="D70" s="5" t="str">
        <f>IF(C70="","",VLOOKUP($C70,'Entries 5'!A:D,2,0))</f>
        <v/>
      </c>
      <c r="E70" s="5" t="str">
        <f>IF(C70="","",VLOOKUP($C70,'Entries 5'!A:D,3,0))</f>
        <v/>
      </c>
      <c r="F70" s="26" t="str">
        <f>IF(C70="","",VLOOKUP($C70,'Entries 5'!A:D,4,0))</f>
        <v/>
      </c>
    </row>
    <row r="71" spans="2:6">
      <c r="B71" s="57">
        <f t="shared" si="2"/>
        <v>70</v>
      </c>
      <c r="D71" s="5" t="str">
        <f>IF(C71="","",VLOOKUP($C71,'Entries 5'!A:D,2,0))</f>
        <v/>
      </c>
      <c r="E71" s="5" t="str">
        <f>IF(C71="","",VLOOKUP($C71,'Entries 5'!A:D,3,0))</f>
        <v/>
      </c>
      <c r="F71" s="26" t="str">
        <f>IF(C71="","",VLOOKUP($C71,'Entries 5'!A:D,4,0))</f>
        <v/>
      </c>
    </row>
    <row r="72" spans="2:6">
      <c r="B72" s="57">
        <f t="shared" si="2"/>
        <v>71</v>
      </c>
      <c r="D72" s="5" t="str">
        <f>IF(C72="","",VLOOKUP($C72,'Entries 5'!A:D,2,0))</f>
        <v/>
      </c>
      <c r="E72" s="5" t="str">
        <f>IF(C72="","",VLOOKUP($C72,'Entries 5'!A:D,3,0))</f>
        <v/>
      </c>
      <c r="F72" s="26" t="str">
        <f>IF(C72="","",VLOOKUP($C72,'Entries 5'!A:D,4,0))</f>
        <v/>
      </c>
    </row>
    <row r="73" spans="2:6">
      <c r="B73" s="57">
        <f t="shared" si="2"/>
        <v>72</v>
      </c>
      <c r="D73" s="5" t="str">
        <f>IF(C73="","",VLOOKUP($C73,'Entries 5'!A:D,2,0))</f>
        <v/>
      </c>
      <c r="E73" s="5" t="str">
        <f>IF(C73="","",VLOOKUP($C73,'Entries 5'!A:D,3,0))</f>
        <v/>
      </c>
      <c r="F73" s="26" t="str">
        <f>IF(C73="","",VLOOKUP($C73,'Entries 5'!A:D,4,0))</f>
        <v/>
      </c>
    </row>
    <row r="74" spans="2:6">
      <c r="B74" s="57">
        <f t="shared" si="2"/>
        <v>73</v>
      </c>
      <c r="D74" s="5" t="str">
        <f>IF(C74="","",VLOOKUP($C74,'Entries 5'!A:D,2,0))</f>
        <v/>
      </c>
      <c r="E74" s="5" t="str">
        <f>IF(C74="","",VLOOKUP($C74,'Entries 5'!A:D,3,0))</f>
        <v/>
      </c>
      <c r="F74" s="26" t="str">
        <f>IF(C74="","",VLOOKUP($C74,'Entries 5'!A:D,4,0))</f>
        <v/>
      </c>
    </row>
    <row r="75" spans="2:6">
      <c r="B75" s="57">
        <f t="shared" si="2"/>
        <v>74</v>
      </c>
      <c r="D75" s="5" t="str">
        <f>IF(C75="","",VLOOKUP($C75,'Entries 5'!A:D,2,0))</f>
        <v/>
      </c>
      <c r="E75" s="5" t="str">
        <f>IF(C75="","",VLOOKUP($C75,'Entries 5'!A:D,3,0))</f>
        <v/>
      </c>
      <c r="F75" s="26" t="str">
        <f>IF(C75="","",VLOOKUP($C75,'Entries 5'!A:D,4,0))</f>
        <v/>
      </c>
    </row>
    <row r="76" spans="2:6">
      <c r="B76" s="57">
        <f t="shared" si="2"/>
        <v>75</v>
      </c>
      <c r="D76" s="5" t="str">
        <f>IF(C76="","",VLOOKUP($C76,'Entries 5'!A:D,2,0))</f>
        <v/>
      </c>
      <c r="E76" s="5" t="str">
        <f>IF(C76="","",VLOOKUP($C76,'Entries 5'!A:D,3,0))</f>
        <v/>
      </c>
      <c r="F76" s="26" t="str">
        <f>IF(C76="","",VLOOKUP($C76,'Entries 5'!A:D,4,0))</f>
        <v/>
      </c>
    </row>
    <row r="77" spans="2:6">
      <c r="B77" s="57">
        <f t="shared" si="2"/>
        <v>76</v>
      </c>
      <c r="D77" s="5" t="str">
        <f>IF(C77="","",VLOOKUP($C77,'Entries 5'!A:D,2,0))</f>
        <v/>
      </c>
      <c r="E77" s="5" t="str">
        <f>IF(C77="","",VLOOKUP($C77,'Entries 5'!A:D,3,0))</f>
        <v/>
      </c>
      <c r="F77" s="26" t="str">
        <f>IF(C77="","",VLOOKUP($C77,'Entries 5'!A:D,4,0))</f>
        <v/>
      </c>
    </row>
    <row r="78" spans="2:6">
      <c r="B78" s="57">
        <f t="shared" si="2"/>
        <v>77</v>
      </c>
      <c r="D78" s="5" t="str">
        <f>IF(C78="","",VLOOKUP($C78,'Entries 5'!A:D,2,0))</f>
        <v/>
      </c>
      <c r="E78" s="5" t="str">
        <f>IF(C78="","",VLOOKUP($C78,'Entries 5'!A:D,3,0))</f>
        <v/>
      </c>
      <c r="F78" s="26" t="str">
        <f>IF(C78="","",VLOOKUP($C78,'Entries 5'!A:D,4,0))</f>
        <v/>
      </c>
    </row>
    <row r="79" spans="2:6">
      <c r="B79" s="57">
        <f t="shared" si="2"/>
        <v>78</v>
      </c>
      <c r="D79" s="5" t="str">
        <f>IF(C79="","",VLOOKUP($C79,'Entries 5'!A:D,2,0))</f>
        <v/>
      </c>
      <c r="E79" s="5" t="str">
        <f>IF(C79="","",VLOOKUP($C79,'Entries 5'!A:D,3,0))</f>
        <v/>
      </c>
      <c r="F79" s="26" t="str">
        <f>IF(C79="","",VLOOKUP($C79,'Entries 5'!A:D,4,0))</f>
        <v/>
      </c>
    </row>
    <row r="80" spans="2:6">
      <c r="B80" s="57">
        <f t="shared" si="2"/>
        <v>79</v>
      </c>
      <c r="D80" s="5" t="str">
        <f>IF(C80="","",VLOOKUP($C80,'Entries 5'!A:D,2,0))</f>
        <v/>
      </c>
      <c r="E80" s="5" t="str">
        <f>IF(C80="","",VLOOKUP($C80,'Entries 5'!A:D,3,0))</f>
        <v/>
      </c>
      <c r="F80" s="26" t="str">
        <f>IF(C80="","",VLOOKUP($C80,'Entries 5'!A:D,4,0))</f>
        <v/>
      </c>
    </row>
    <row r="81" spans="2:6">
      <c r="B81" s="57">
        <f t="shared" si="2"/>
        <v>80</v>
      </c>
      <c r="D81" s="5" t="str">
        <f>IF(C81="","",VLOOKUP($C81,'Entries 5'!A:D,2,0))</f>
        <v/>
      </c>
      <c r="E81" s="5" t="str">
        <f>IF(C81="","",VLOOKUP($C81,'Entries 5'!A:D,3,0))</f>
        <v/>
      </c>
      <c r="F81" s="26" t="str">
        <f>IF(C81="","",VLOOKUP($C81,'Entries 5'!A:D,4,0))</f>
        <v/>
      </c>
    </row>
    <row r="82" spans="2:6">
      <c r="B82" s="57">
        <f t="shared" si="2"/>
        <v>81</v>
      </c>
      <c r="D82" s="5" t="str">
        <f>IF(C82="","",VLOOKUP($C82,'Entries 5'!A:D,2,0))</f>
        <v/>
      </c>
      <c r="E82" s="5" t="str">
        <f>IF(C82="","",VLOOKUP($C82,'Entries 5'!A:D,3,0))</f>
        <v/>
      </c>
      <c r="F82" s="26" t="str">
        <f>IF(C82="","",VLOOKUP($C82,'Entries 5'!A:D,4,0))</f>
        <v/>
      </c>
    </row>
    <row r="83" spans="2:6">
      <c r="B83" s="57">
        <f t="shared" si="2"/>
        <v>82</v>
      </c>
      <c r="D83" s="5" t="str">
        <f>IF(C83="","",VLOOKUP($C83,'Entries 5'!A:D,2,0))</f>
        <v/>
      </c>
      <c r="E83" s="5" t="str">
        <f>IF(C83="","",VLOOKUP($C83,'Entries 5'!A:D,3,0))</f>
        <v/>
      </c>
      <c r="F83" s="26" t="str">
        <f>IF(C83="","",VLOOKUP($C83,'Entries 5'!A:D,4,0))</f>
        <v/>
      </c>
    </row>
    <row r="84" spans="2:6">
      <c r="B84" s="57">
        <f t="shared" si="2"/>
        <v>83</v>
      </c>
      <c r="D84" s="5" t="str">
        <f>IF(C84="","",VLOOKUP($C84,'Entries 5'!A:D,2,0))</f>
        <v/>
      </c>
      <c r="E84" s="5" t="str">
        <f>IF(C84="","",VLOOKUP($C84,'Entries 5'!A:D,3,0))</f>
        <v/>
      </c>
      <c r="F84" s="26" t="str">
        <f>IF(C84="","",VLOOKUP($C84,'Entries 5'!A:D,4,0))</f>
        <v/>
      </c>
    </row>
    <row r="85" spans="2:6">
      <c r="B85" s="57">
        <f t="shared" si="2"/>
        <v>84</v>
      </c>
      <c r="D85" s="5" t="str">
        <f>IF(C85="","",VLOOKUP($C85,'Entries 5'!A:D,2,0))</f>
        <v/>
      </c>
      <c r="E85" s="5" t="str">
        <f>IF(C85="","",VLOOKUP($C85,'Entries 5'!A:D,3,0))</f>
        <v/>
      </c>
      <c r="F85" s="26" t="str">
        <f>IF(C85="","",VLOOKUP($C85,'Entries 5'!A:D,4,0))</f>
        <v/>
      </c>
    </row>
    <row r="86" spans="2:6">
      <c r="B86" s="57">
        <f t="shared" si="2"/>
        <v>85</v>
      </c>
      <c r="D86" s="5" t="str">
        <f>IF(C86="","",VLOOKUP($C86,'Entries 5'!A:D,2,0))</f>
        <v/>
      </c>
      <c r="E86" s="5" t="str">
        <f>IF(C86="","",VLOOKUP($C86,'Entries 5'!A:D,3,0))</f>
        <v/>
      </c>
      <c r="F86" s="26" t="str">
        <f>IF(C86="","",VLOOKUP($C86,'Entries 5'!A:D,4,0))</f>
        <v/>
      </c>
    </row>
    <row r="87" spans="2:6">
      <c r="B87" s="57">
        <f t="shared" si="2"/>
        <v>86</v>
      </c>
      <c r="D87" s="5" t="str">
        <f>IF(C87="","",VLOOKUP($C87,'Entries 5'!A:D,2,0))</f>
        <v/>
      </c>
      <c r="E87" s="5" t="str">
        <f>IF(C87="","",VLOOKUP($C87,'Entries 5'!A:D,3,0))</f>
        <v/>
      </c>
      <c r="F87" s="26" t="str">
        <f>IF(C87="","",VLOOKUP($C87,'Entries 5'!A:D,4,0))</f>
        <v/>
      </c>
    </row>
    <row r="88" spans="2:6">
      <c r="B88" s="57">
        <f t="shared" si="2"/>
        <v>87</v>
      </c>
      <c r="D88" s="5" t="str">
        <f>IF(C88="","",VLOOKUP($C88,'Entries 5'!A:D,2,0))</f>
        <v/>
      </c>
      <c r="E88" s="5" t="str">
        <f>IF(C88="","",VLOOKUP($C88,'Entries 5'!A:D,3,0))</f>
        <v/>
      </c>
      <c r="F88" s="26" t="str">
        <f>IF(C88="","",VLOOKUP($C88,'Entries 5'!A:D,4,0))</f>
        <v/>
      </c>
    </row>
    <row r="89" spans="2:6">
      <c r="B89" s="57">
        <f t="shared" si="2"/>
        <v>88</v>
      </c>
      <c r="D89" s="5" t="str">
        <f>IF(C89="","",VLOOKUP($C89,'Entries 5'!A:D,2,0))</f>
        <v/>
      </c>
      <c r="E89" s="5" t="str">
        <f>IF(C89="","",VLOOKUP($C89,'Entries 5'!A:D,3,0))</f>
        <v/>
      </c>
      <c r="F89" s="26" t="str">
        <f>IF(C89="","",VLOOKUP($C89,'Entries 5'!A:D,4,0))</f>
        <v/>
      </c>
    </row>
    <row r="90" spans="2:6">
      <c r="B90" s="57">
        <f t="shared" si="2"/>
        <v>89</v>
      </c>
      <c r="D90" s="5" t="str">
        <f>IF(C90="","",VLOOKUP($C90,'Entries 5'!A:D,2,0))</f>
        <v/>
      </c>
      <c r="E90" s="5" t="str">
        <f>IF(C90="","",VLOOKUP($C90,'Entries 5'!A:D,3,0))</f>
        <v/>
      </c>
      <c r="F90" s="26" t="str">
        <f>IF(C90="","",VLOOKUP($C90,'Entries 5'!A:D,4,0))</f>
        <v/>
      </c>
    </row>
    <row r="91" spans="2:6">
      <c r="B91" s="57">
        <f t="shared" si="2"/>
        <v>90</v>
      </c>
      <c r="D91" s="5" t="str">
        <f>IF(C91="","",VLOOKUP($C91,'Entries 5'!A:D,2,0))</f>
        <v/>
      </c>
      <c r="E91" s="5" t="str">
        <f>IF(C91="","",VLOOKUP($C91,'Entries 5'!A:D,3,0))</f>
        <v/>
      </c>
      <c r="F91" s="26" t="str">
        <f>IF(C91="","",VLOOKUP($C91,'Entries 5'!A:D,4,0))</f>
        <v/>
      </c>
    </row>
    <row r="92" spans="2:6">
      <c r="B92" s="57">
        <f t="shared" si="2"/>
        <v>91</v>
      </c>
      <c r="D92" s="5" t="str">
        <f>IF(C92="","",VLOOKUP($C92,'Entries 5'!A:D,2,0))</f>
        <v/>
      </c>
      <c r="E92" s="5" t="str">
        <f>IF(C92="","",VLOOKUP($C92,'Entries 5'!A:D,3,0))</f>
        <v/>
      </c>
      <c r="F92" s="26" t="str">
        <f>IF(C92="","",VLOOKUP($C92,'Entries 5'!A:D,4,0))</f>
        <v/>
      </c>
    </row>
    <row r="93" spans="2:6">
      <c r="B93" s="57">
        <f t="shared" si="2"/>
        <v>92</v>
      </c>
      <c r="D93" s="5" t="str">
        <f>IF(C93="","",VLOOKUP($C93,'Entries 5'!A:D,2,0))</f>
        <v/>
      </c>
      <c r="E93" s="5" t="str">
        <f>IF(C93="","",VLOOKUP($C93,'Entries 5'!A:D,3,0))</f>
        <v/>
      </c>
      <c r="F93" s="26" t="str">
        <f>IF(C93="","",VLOOKUP($C93,'Entries 5'!A:D,4,0))</f>
        <v/>
      </c>
    </row>
    <row r="94" spans="2:6">
      <c r="B94" s="57">
        <f t="shared" si="2"/>
        <v>93</v>
      </c>
      <c r="D94" s="5" t="str">
        <f>IF(C94="","",VLOOKUP($C94,'Entries 5'!A:D,2,0))</f>
        <v/>
      </c>
      <c r="E94" s="5" t="str">
        <f>IF(C94="","",VLOOKUP($C94,'Entries 5'!A:D,3,0))</f>
        <v/>
      </c>
      <c r="F94" s="26" t="str">
        <f>IF(C94="","",VLOOKUP($C94,'Entries 5'!A:D,4,0))</f>
        <v/>
      </c>
    </row>
    <row r="95" spans="2:6">
      <c r="B95" s="57">
        <f t="shared" si="2"/>
        <v>94</v>
      </c>
      <c r="D95" s="5" t="str">
        <f>IF(C95="","",VLOOKUP($C95,'Entries 5'!A:D,2,0))</f>
        <v/>
      </c>
      <c r="E95" s="5" t="str">
        <f>IF(C95="","",VLOOKUP($C95,'Entries 5'!A:D,3,0))</f>
        <v/>
      </c>
      <c r="F95" s="26" t="str">
        <f>IF(C95="","",VLOOKUP($C95,'Entries 5'!A:D,4,0))</f>
        <v/>
      </c>
    </row>
    <row r="96" spans="2:6">
      <c r="B96" s="57">
        <f t="shared" si="2"/>
        <v>95</v>
      </c>
      <c r="D96" s="5" t="str">
        <f>IF(C96="","",VLOOKUP($C96,'Entries 5'!A:D,2,0))</f>
        <v/>
      </c>
      <c r="E96" s="5" t="str">
        <f>IF(C96="","",VLOOKUP($C96,'Entries 5'!A:D,3,0))</f>
        <v/>
      </c>
      <c r="F96" s="26" t="str">
        <f>IF(C96="","",VLOOKUP($C96,'Entries 5'!A:D,4,0))</f>
        <v/>
      </c>
    </row>
    <row r="97" spans="2:6">
      <c r="B97" s="57">
        <f t="shared" si="2"/>
        <v>96</v>
      </c>
      <c r="D97" s="5" t="str">
        <f>IF(C97="","",VLOOKUP($C97,'Entries 5'!A:D,2,0))</f>
        <v/>
      </c>
      <c r="E97" s="5" t="str">
        <f>IF(C97="","",VLOOKUP($C97,'Entries 5'!A:D,3,0))</f>
        <v/>
      </c>
      <c r="F97" s="26" t="str">
        <f>IF(C97="","",VLOOKUP($C97,'Entries 5'!A:D,4,0))</f>
        <v/>
      </c>
    </row>
    <row r="98" spans="2:6">
      <c r="B98" s="57">
        <f t="shared" si="2"/>
        <v>97</v>
      </c>
      <c r="D98" s="5" t="str">
        <f>IF(C98="","",VLOOKUP($C98,'Entries 5'!A:D,2,0))</f>
        <v/>
      </c>
      <c r="E98" s="5" t="str">
        <f>IF(C98="","",VLOOKUP($C98,'Entries 5'!A:D,3,0))</f>
        <v/>
      </c>
      <c r="F98" s="26" t="str">
        <f>IF(C98="","",VLOOKUP($C98,'Entries 5'!A:D,4,0))</f>
        <v/>
      </c>
    </row>
    <row r="99" spans="2:6">
      <c r="B99" s="57">
        <f t="shared" si="2"/>
        <v>98</v>
      </c>
      <c r="D99" s="5" t="str">
        <f>IF(C99="","",VLOOKUP($C99,'Entries 5'!A:D,2,0))</f>
        <v/>
      </c>
      <c r="E99" s="5" t="str">
        <f>IF(C99="","",VLOOKUP($C99,'Entries 5'!A:D,3,0))</f>
        <v/>
      </c>
      <c r="F99" s="26" t="str">
        <f>IF(C99="","",VLOOKUP($C99,'Entries 5'!A:D,4,0))</f>
        <v/>
      </c>
    </row>
    <row r="100" spans="2:6">
      <c r="B100" s="57">
        <f t="shared" si="2"/>
        <v>99</v>
      </c>
      <c r="D100" s="5" t="str">
        <f>IF(C100="","",VLOOKUP($C100,'Entries 5'!A:D,2,0))</f>
        <v/>
      </c>
      <c r="E100" s="5" t="str">
        <f>IF(C100="","",VLOOKUP($C100,'Entries 5'!A:D,3,0))</f>
        <v/>
      </c>
      <c r="F100" s="26" t="str">
        <f>IF(C100="","",VLOOKUP($C100,'Entries 5'!A:D,4,0))</f>
        <v/>
      </c>
    </row>
    <row r="101" spans="2:6">
      <c r="B101" s="57">
        <f t="shared" si="2"/>
        <v>100</v>
      </c>
      <c r="D101" s="5" t="str">
        <f>IF(C101="","",VLOOKUP($C101,'Entries 5'!A:D,2,0))</f>
        <v/>
      </c>
      <c r="E101" s="5" t="str">
        <f>IF(C101="","",VLOOKUP($C101,'Entries 5'!A:D,3,0))</f>
        <v/>
      </c>
      <c r="F101" s="26" t="str">
        <f>IF(C101="","",VLOOKUP($C101,'Entries 5'!A:D,4,0))</f>
        <v/>
      </c>
    </row>
    <row r="102" spans="2:6">
      <c r="B102" s="57">
        <f t="shared" si="2"/>
        <v>101</v>
      </c>
      <c r="D102" s="5" t="str">
        <f>IF(C102="","",VLOOKUP($C102,'Entries 5'!A:D,2,0))</f>
        <v/>
      </c>
      <c r="E102" s="5" t="str">
        <f>IF(C102="","",VLOOKUP($C102,'Entries 5'!A:D,3,0))</f>
        <v/>
      </c>
      <c r="F102" s="26" t="str">
        <f>IF(C102="","",VLOOKUP($C102,'Entries 5'!A:D,4,0))</f>
        <v/>
      </c>
    </row>
    <row r="103" spans="2:6">
      <c r="B103" s="57">
        <f t="shared" si="2"/>
        <v>102</v>
      </c>
      <c r="D103" s="5" t="str">
        <f>IF(C103="","",VLOOKUP($C103,'Entries 5'!A:D,2,0))</f>
        <v/>
      </c>
      <c r="E103" s="5" t="str">
        <f>IF(C103="","",VLOOKUP($C103,'Entries 5'!A:D,3,0))</f>
        <v/>
      </c>
      <c r="F103" s="26" t="str">
        <f>IF(C103="","",VLOOKUP($C103,'Entries 5'!A:D,4,0))</f>
        <v/>
      </c>
    </row>
    <row r="104" spans="2:6">
      <c r="B104" s="57">
        <f t="shared" si="2"/>
        <v>103</v>
      </c>
      <c r="D104" s="5" t="str">
        <f>IF(C104="","",VLOOKUP($C104,'Entries 5'!A:D,2,0))</f>
        <v/>
      </c>
      <c r="E104" s="5" t="str">
        <f>IF(C104="","",VLOOKUP($C104,'Entries 5'!A:D,3,0))</f>
        <v/>
      </c>
      <c r="F104" s="26" t="str">
        <f>IF(C104="","",VLOOKUP($C104,'Entries 5'!A:D,4,0))</f>
        <v/>
      </c>
    </row>
    <row r="105" spans="2:6">
      <c r="B105" s="57">
        <f t="shared" si="2"/>
        <v>104</v>
      </c>
      <c r="D105" s="5" t="str">
        <f>IF(C105="","",VLOOKUP($C105,'Entries 5'!A:D,2,0))</f>
        <v/>
      </c>
      <c r="E105" s="5" t="str">
        <f>IF(C105="","",VLOOKUP($C105,'Entries 5'!A:D,3,0))</f>
        <v/>
      </c>
      <c r="F105" s="26" t="str">
        <f>IF(C105="","",VLOOKUP($C105,'Entries 5'!A:D,4,0))</f>
        <v/>
      </c>
    </row>
    <row r="106" spans="2:6">
      <c r="B106" s="57">
        <f t="shared" si="2"/>
        <v>105</v>
      </c>
      <c r="D106" s="5" t="str">
        <f>IF(C106="","",VLOOKUP($C106,'Entries 5'!A:D,2,0))</f>
        <v/>
      </c>
      <c r="E106" s="5" t="str">
        <f>IF(C106="","",VLOOKUP($C106,'Entries 5'!A:D,3,0))</f>
        <v/>
      </c>
      <c r="F106" s="26" t="str">
        <f>IF(C106="","",VLOOKUP($C106,'Entries 5'!A:D,4,0))</f>
        <v/>
      </c>
    </row>
    <row r="107" spans="2:6">
      <c r="B107" s="57">
        <f t="shared" si="2"/>
        <v>106</v>
      </c>
      <c r="D107" s="5" t="str">
        <f>IF(C107="","",VLOOKUP($C107,'Entries 5'!A:D,2,0))</f>
        <v/>
      </c>
      <c r="E107" s="5" t="str">
        <f>IF(C107="","",VLOOKUP($C107,'Entries 5'!A:D,3,0))</f>
        <v/>
      </c>
      <c r="F107" s="26" t="str">
        <f>IF(C107="","",VLOOKUP($C107,'Entries 5'!A:D,4,0))</f>
        <v/>
      </c>
    </row>
    <row r="108" spans="2:6">
      <c r="B108" s="57">
        <f t="shared" si="2"/>
        <v>107</v>
      </c>
      <c r="D108" s="5" t="str">
        <f>IF(C108="","",VLOOKUP($C108,'Entries 5'!A:D,2,0))</f>
        <v/>
      </c>
      <c r="E108" s="5" t="str">
        <f>IF(C108="","",VLOOKUP($C108,'Entries 5'!A:D,3,0))</f>
        <v/>
      </c>
      <c r="F108" s="26" t="str">
        <f>IF(C108="","",VLOOKUP($C108,'Entries 5'!A:D,4,0))</f>
        <v/>
      </c>
    </row>
    <row r="109" spans="2:6">
      <c r="B109" s="57">
        <f t="shared" si="2"/>
        <v>108</v>
      </c>
      <c r="D109" s="5" t="str">
        <f>IF(C109="","",VLOOKUP($C109,'Entries 5'!A:D,2,0))</f>
        <v/>
      </c>
      <c r="E109" s="5" t="str">
        <f>IF(C109="","",VLOOKUP($C109,'Entries 5'!A:D,3,0))</f>
        <v/>
      </c>
      <c r="F109" s="26" t="str">
        <f>IF(C109="","",VLOOKUP($C109,'Entries 5'!A:D,4,0))</f>
        <v/>
      </c>
    </row>
    <row r="110" spans="2:6">
      <c r="B110" s="57">
        <f t="shared" si="2"/>
        <v>109</v>
      </c>
      <c r="D110" s="5" t="str">
        <f>IF(C110="","",VLOOKUP($C110,'Entries 5'!A:D,2,0))</f>
        <v/>
      </c>
      <c r="E110" s="5" t="str">
        <f>IF(C110="","",VLOOKUP($C110,'Entries 5'!A:D,3,0))</f>
        <v/>
      </c>
      <c r="F110" s="26" t="str">
        <f>IF(C110="","",VLOOKUP($C110,'Entries 5'!A:D,4,0))</f>
        <v/>
      </c>
    </row>
    <row r="111" spans="2:6">
      <c r="B111" s="57">
        <f t="shared" si="2"/>
        <v>110</v>
      </c>
      <c r="D111" s="5" t="str">
        <f>IF(C111="","",VLOOKUP($C111,'Entries 5'!A:D,2,0))</f>
        <v/>
      </c>
      <c r="E111" s="5" t="str">
        <f>IF(C111="","",VLOOKUP($C111,'Entries 5'!A:D,3,0))</f>
        <v/>
      </c>
      <c r="F111" s="26" t="str">
        <f>IF(C111="","",VLOOKUP($C111,'Entries 5'!A:D,4,0))</f>
        <v/>
      </c>
    </row>
    <row r="112" spans="2:6">
      <c r="B112" s="57">
        <f t="shared" si="2"/>
        <v>111</v>
      </c>
      <c r="D112" s="5" t="str">
        <f>IF(C112="","",VLOOKUP($C112,'Entries 5'!A:D,2,0))</f>
        <v/>
      </c>
      <c r="E112" s="5" t="str">
        <f>IF(C112="","",VLOOKUP($C112,'Entries 5'!A:D,3,0))</f>
        <v/>
      </c>
      <c r="F112" s="26" t="str">
        <f>IF(C112="","",VLOOKUP($C112,'Entries 5'!A:D,4,0))</f>
        <v/>
      </c>
    </row>
    <row r="113" spans="2:6">
      <c r="B113" s="57">
        <f t="shared" si="2"/>
        <v>112</v>
      </c>
      <c r="D113" s="5" t="str">
        <f>IF(C113="","",VLOOKUP($C113,'Entries 5'!A:D,2,0))</f>
        <v/>
      </c>
      <c r="E113" s="5" t="str">
        <f>IF(C113="","",VLOOKUP($C113,'Entries 5'!A:D,3,0))</f>
        <v/>
      </c>
      <c r="F113" s="26" t="str">
        <f>IF(C113="","",VLOOKUP($C113,'Entries 5'!A:D,4,0))</f>
        <v/>
      </c>
    </row>
    <row r="114" spans="2:6">
      <c r="B114" s="57">
        <f t="shared" si="2"/>
        <v>113</v>
      </c>
      <c r="D114" s="5" t="str">
        <f>IF(C114="","",VLOOKUP($C114,'Entries 5'!A:D,2,0))</f>
        <v/>
      </c>
      <c r="E114" s="5" t="str">
        <f>IF(C114="","",VLOOKUP($C114,'Entries 5'!A:D,3,0))</f>
        <v/>
      </c>
      <c r="F114" s="26" t="str">
        <f>IF(C114="","",VLOOKUP($C114,'Entries 5'!A:D,4,0))</f>
        <v/>
      </c>
    </row>
    <row r="115" spans="2:6">
      <c r="B115" s="57">
        <f t="shared" si="2"/>
        <v>114</v>
      </c>
      <c r="D115" s="5" t="str">
        <f>IF(C115="","",VLOOKUP($C115,'Entries 5'!A:D,2,0))</f>
        <v/>
      </c>
      <c r="E115" s="5" t="str">
        <f>IF(C115="","",VLOOKUP($C115,'Entries 5'!A:D,3,0))</f>
        <v/>
      </c>
      <c r="F115" s="26" t="str">
        <f>IF(C115="","",VLOOKUP($C115,'Entries 5'!A:D,4,0))</f>
        <v/>
      </c>
    </row>
    <row r="116" spans="2:6">
      <c r="B116" s="57">
        <f t="shared" si="2"/>
        <v>115</v>
      </c>
      <c r="D116" s="5" t="str">
        <f>IF(C116="","",VLOOKUP($C116,'Entries 5'!A:D,2,0))</f>
        <v/>
      </c>
      <c r="E116" s="5" t="str">
        <f>IF(C116="","",VLOOKUP($C116,'Entries 5'!A:D,3,0))</f>
        <v/>
      </c>
      <c r="F116" s="26" t="str">
        <f>IF(C116="","",VLOOKUP($C116,'Entries 5'!A:D,4,0))</f>
        <v/>
      </c>
    </row>
    <row r="117" spans="2:6">
      <c r="B117" s="57">
        <f t="shared" si="2"/>
        <v>116</v>
      </c>
      <c r="D117" s="5" t="str">
        <f>IF(C117="","",VLOOKUP($C117,'Entries 5'!A:D,2,0))</f>
        <v/>
      </c>
      <c r="E117" s="5" t="str">
        <f>IF(C117="","",VLOOKUP($C117,'Entries 5'!A:D,3,0))</f>
        <v/>
      </c>
      <c r="F117" s="26" t="str">
        <f>IF(C117="","",VLOOKUP($C117,'Entries 5'!A:D,4,0))</f>
        <v/>
      </c>
    </row>
    <row r="118" spans="2:6">
      <c r="B118" s="57">
        <f t="shared" si="2"/>
        <v>117</v>
      </c>
      <c r="D118" s="5" t="str">
        <f>IF(C118="","",VLOOKUP($C118,'Entries 5'!A:D,2,0))</f>
        <v/>
      </c>
      <c r="E118" s="5" t="str">
        <f>IF(C118="","",VLOOKUP($C118,'Entries 5'!A:D,3,0))</f>
        <v/>
      </c>
      <c r="F118" s="26" t="str">
        <f>IF(C118="","",VLOOKUP($C118,'Entries 5'!A:D,4,0))</f>
        <v/>
      </c>
    </row>
    <row r="119" spans="2:6">
      <c r="B119" s="57">
        <f t="shared" si="2"/>
        <v>118</v>
      </c>
      <c r="D119" s="5" t="str">
        <f>IF(C119="","",VLOOKUP($C119,'Entries 5'!A:D,2,0))</f>
        <v/>
      </c>
      <c r="E119" s="5" t="str">
        <f>IF(C119="","",VLOOKUP($C119,'Entries 5'!A:D,3,0))</f>
        <v/>
      </c>
      <c r="F119" s="26" t="str">
        <f>IF(C119="","",VLOOKUP($C119,'Entries 5'!A:D,4,0))</f>
        <v/>
      </c>
    </row>
    <row r="120" spans="2:6">
      <c r="B120" s="57">
        <f t="shared" si="2"/>
        <v>119</v>
      </c>
      <c r="D120" s="5" t="str">
        <f>IF(C120="","",VLOOKUP($C120,'Entries 5'!A:D,2,0))</f>
        <v/>
      </c>
      <c r="E120" s="5" t="str">
        <f>IF(C120="","",VLOOKUP($C120,'Entries 5'!A:D,3,0))</f>
        <v/>
      </c>
      <c r="F120" s="26" t="str">
        <f>IF(C120="","",VLOOKUP($C120,'Entries 5'!A:D,4,0))</f>
        <v/>
      </c>
    </row>
    <row r="121" spans="2:6">
      <c r="B121" s="57">
        <f t="shared" si="2"/>
        <v>120</v>
      </c>
      <c r="D121" s="5" t="str">
        <f>IF(C121="","",VLOOKUP($C121,'Entries 5'!A:D,2,0))</f>
        <v/>
      </c>
      <c r="E121" s="5" t="str">
        <f>IF(C121="","",VLOOKUP($C121,'Entries 5'!A:D,3,0))</f>
        <v/>
      </c>
      <c r="F121" s="26" t="str">
        <f>IF(C121="","",VLOOKUP($C121,'Entries 5'!A:D,4,0))</f>
        <v/>
      </c>
    </row>
    <row r="122" spans="2:6">
      <c r="B122" s="57">
        <f t="shared" si="2"/>
        <v>121</v>
      </c>
      <c r="D122" s="5" t="str">
        <f>IF(C122="","",VLOOKUP($C122,'Entries 5'!A:D,2,0))</f>
        <v/>
      </c>
      <c r="E122" s="5" t="str">
        <f>IF(C122="","",VLOOKUP($C122,'Entries 5'!A:D,3,0))</f>
        <v/>
      </c>
      <c r="F122" s="26" t="str">
        <f>IF(C122="","",VLOOKUP($C122,'Entries 5'!A:D,4,0))</f>
        <v/>
      </c>
    </row>
    <row r="123" spans="2:6">
      <c r="B123" s="57">
        <f t="shared" si="2"/>
        <v>122</v>
      </c>
      <c r="D123" s="5" t="str">
        <f>IF(C123="","",VLOOKUP($C123,'Entries 5'!A:D,2,0))</f>
        <v/>
      </c>
      <c r="E123" s="5" t="str">
        <f>IF(C123="","",VLOOKUP($C123,'Entries 5'!A:D,3,0))</f>
        <v/>
      </c>
      <c r="F123" s="26" t="str">
        <f>IF(C123="","",VLOOKUP($C123,'Entries 5'!A:D,4,0))</f>
        <v/>
      </c>
    </row>
    <row r="124" spans="2:6">
      <c r="B124" s="57">
        <f t="shared" si="2"/>
        <v>123</v>
      </c>
      <c r="D124" s="5" t="str">
        <f>IF(C124="","",VLOOKUP($C124,'Entries 5'!A:D,2,0))</f>
        <v/>
      </c>
      <c r="E124" s="5" t="str">
        <f>IF(C124="","",VLOOKUP($C124,'Entries 5'!A:D,3,0))</f>
        <v/>
      </c>
      <c r="F124" s="26" t="str">
        <f>IF(C124="","",VLOOKUP($C124,'Entries 5'!A:D,4,0))</f>
        <v/>
      </c>
    </row>
    <row r="125" spans="2:6">
      <c r="B125" s="57">
        <f t="shared" si="2"/>
        <v>124</v>
      </c>
      <c r="D125" s="5" t="str">
        <f>IF(C125="","",VLOOKUP($C125,'Entries 5'!A:D,2,0))</f>
        <v/>
      </c>
      <c r="E125" s="5" t="str">
        <f>IF(C125="","",VLOOKUP($C125,'Entries 5'!A:D,3,0))</f>
        <v/>
      </c>
      <c r="F125" s="26" t="str">
        <f>IF(C125="","",VLOOKUP($C125,'Entries 5'!A:D,4,0))</f>
        <v/>
      </c>
    </row>
    <row r="126" spans="2:6">
      <c r="B126" s="57">
        <f t="shared" si="2"/>
        <v>125</v>
      </c>
      <c r="D126" s="5" t="str">
        <f>IF(C126="","",VLOOKUP($C126,'Entries 5'!A:D,2,0))</f>
        <v/>
      </c>
      <c r="E126" s="5" t="str">
        <f>IF(C126="","",VLOOKUP($C126,'Entries 5'!A:D,3,0))</f>
        <v/>
      </c>
      <c r="F126" s="26" t="str">
        <f>IF(C126="","",VLOOKUP($C126,'Entries 5'!A:D,4,0))</f>
        <v/>
      </c>
    </row>
    <row r="127" spans="2:6">
      <c r="B127" s="57">
        <f t="shared" si="2"/>
        <v>126</v>
      </c>
      <c r="D127" s="5" t="str">
        <f>IF(C127="","",VLOOKUP($C127,'Entries 5'!A:D,2,0))</f>
        <v/>
      </c>
      <c r="E127" s="5" t="str">
        <f>IF(C127="","",VLOOKUP($C127,'Entries 5'!A:D,3,0))</f>
        <v/>
      </c>
      <c r="F127" s="26" t="str">
        <f>IF(C127="","",VLOOKUP($C127,'Entries 5'!A:D,4,0))</f>
        <v/>
      </c>
    </row>
    <row r="128" spans="2:6">
      <c r="B128" s="57">
        <f t="shared" si="2"/>
        <v>127</v>
      </c>
      <c r="D128" s="5" t="str">
        <f>IF(C128="","",VLOOKUP($C128,'Entries 5'!A:D,2,0))</f>
        <v/>
      </c>
      <c r="E128" s="5" t="str">
        <f>IF(C128="","",VLOOKUP($C128,'Entries 5'!A:D,3,0))</f>
        <v/>
      </c>
      <c r="F128" s="26" t="str">
        <f>IF(C128="","",VLOOKUP($C128,'Entries 5'!A:D,4,0))</f>
        <v/>
      </c>
    </row>
    <row r="129" spans="2:6">
      <c r="B129" s="57">
        <f t="shared" si="2"/>
        <v>128</v>
      </c>
      <c r="D129" s="5" t="str">
        <f>IF(C129="","",VLOOKUP($C129,'Entries 5'!A:D,2,0))</f>
        <v/>
      </c>
      <c r="E129" s="5" t="str">
        <f>IF(C129="","",VLOOKUP($C129,'Entries 5'!A:D,3,0))</f>
        <v/>
      </c>
      <c r="F129" s="26" t="str">
        <f>IF(C129="","",VLOOKUP($C129,'Entries 5'!A:D,4,0))</f>
        <v/>
      </c>
    </row>
    <row r="130" spans="2:6">
      <c r="B130" s="57">
        <f t="shared" si="2"/>
        <v>129</v>
      </c>
      <c r="D130" s="5" t="str">
        <f>IF(C130="","",VLOOKUP($C130,'Entries 5'!A:D,2,0))</f>
        <v/>
      </c>
      <c r="E130" s="5" t="str">
        <f>IF(C130="","",VLOOKUP($C130,'Entries 5'!A:D,3,0))</f>
        <v/>
      </c>
      <c r="F130" s="26" t="str">
        <f>IF(C130="","",VLOOKUP($C130,'Entries 5'!A:D,4,0))</f>
        <v/>
      </c>
    </row>
    <row r="131" spans="2:6">
      <c r="B131" s="57">
        <f t="shared" si="2"/>
        <v>130</v>
      </c>
      <c r="D131" s="5" t="str">
        <f>IF(C131="","",VLOOKUP($C131,'Entries 5'!A:D,2,0))</f>
        <v/>
      </c>
      <c r="E131" s="5" t="str">
        <f>IF(C131="","",VLOOKUP($C131,'Entries 5'!A:D,3,0))</f>
        <v/>
      </c>
      <c r="F131" s="26" t="str">
        <f>IF(C131="","",VLOOKUP($C131,'Entries 5'!A:D,4,0))</f>
        <v/>
      </c>
    </row>
    <row r="132" spans="2:6">
      <c r="B132" s="57">
        <f t="shared" ref="B132:B150" si="3">SUM(B131+1)</f>
        <v>131</v>
      </c>
      <c r="D132" s="5" t="str">
        <f>IF(C132="","",VLOOKUP($C132,'Entries 5'!A:D,2,0))</f>
        <v/>
      </c>
      <c r="E132" s="5" t="str">
        <f>IF(C132="","",VLOOKUP($C132,'Entries 5'!A:D,3,0))</f>
        <v/>
      </c>
      <c r="F132" s="26" t="str">
        <f>IF(C132="","",VLOOKUP($C132,'Entries 5'!A:D,4,0))</f>
        <v/>
      </c>
    </row>
    <row r="133" spans="2:6">
      <c r="B133" s="57">
        <f t="shared" si="3"/>
        <v>132</v>
      </c>
      <c r="D133" s="5" t="str">
        <f>IF(C133="","",VLOOKUP($C133,'Entries 5'!A:D,2,0))</f>
        <v/>
      </c>
      <c r="E133" s="5" t="str">
        <f>IF(C133="","",VLOOKUP($C133,'Entries 5'!A:D,3,0))</f>
        <v/>
      </c>
      <c r="F133" s="26" t="str">
        <f>IF(C133="","",VLOOKUP($C133,'Entries 5'!A:D,4,0))</f>
        <v/>
      </c>
    </row>
    <row r="134" spans="2:6">
      <c r="B134" s="57">
        <f t="shared" si="3"/>
        <v>133</v>
      </c>
      <c r="D134" s="5" t="str">
        <f>IF(C134="","",VLOOKUP($C134,'Entries 5'!A:D,2,0))</f>
        <v/>
      </c>
      <c r="E134" s="5" t="str">
        <f>IF(C134="","",VLOOKUP($C134,'Entries 5'!A:D,3,0))</f>
        <v/>
      </c>
      <c r="F134" s="26" t="str">
        <f>IF(C134="","",VLOOKUP($C134,'Entries 5'!A:D,4,0))</f>
        <v/>
      </c>
    </row>
    <row r="135" spans="2:6">
      <c r="B135" s="57">
        <f t="shared" si="3"/>
        <v>134</v>
      </c>
      <c r="D135" s="5" t="str">
        <f>IF(C135="","",VLOOKUP($C135,'Entries 5'!A:D,2,0))</f>
        <v/>
      </c>
      <c r="E135" s="5" t="str">
        <f>IF(C135="","",VLOOKUP($C135,'Entries 5'!A:D,3,0))</f>
        <v/>
      </c>
      <c r="F135" s="26" t="str">
        <f>IF(C135="","",VLOOKUP($C135,'Entries 5'!A:D,4,0))</f>
        <v/>
      </c>
    </row>
    <row r="136" spans="2:6">
      <c r="B136" s="57">
        <f t="shared" si="3"/>
        <v>135</v>
      </c>
      <c r="D136" s="5" t="str">
        <f>IF(C136="","",VLOOKUP($C136,'Entries 5'!A:D,2,0))</f>
        <v/>
      </c>
      <c r="E136" s="5" t="str">
        <f>IF(C136="","",VLOOKUP($C136,'Entries 5'!A:D,3,0))</f>
        <v/>
      </c>
      <c r="F136" s="26" t="str">
        <f>IF(C136="","",VLOOKUP($C136,'Entries 5'!A:D,4,0))</f>
        <v/>
      </c>
    </row>
    <row r="137" spans="2:6">
      <c r="B137" s="57">
        <f t="shared" si="3"/>
        <v>136</v>
      </c>
      <c r="D137" s="5" t="str">
        <f>IF(C137="","",VLOOKUP($C137,'Entries 5'!A:D,2,0))</f>
        <v/>
      </c>
      <c r="E137" s="5" t="str">
        <f>IF(C137="","",VLOOKUP($C137,'Entries 5'!A:D,3,0))</f>
        <v/>
      </c>
      <c r="F137" s="26" t="str">
        <f>IF(C137="","",VLOOKUP($C137,'Entries 5'!A:D,4,0))</f>
        <v/>
      </c>
    </row>
    <row r="138" spans="2:6">
      <c r="B138" s="57">
        <f t="shared" si="3"/>
        <v>137</v>
      </c>
      <c r="D138" s="5" t="str">
        <f>IF(C138="","",VLOOKUP($C138,'Entries 5'!A:D,2,0))</f>
        <v/>
      </c>
      <c r="E138" s="5" t="str">
        <f>IF(C138="","",VLOOKUP($C138,'Entries 5'!A:D,3,0))</f>
        <v/>
      </c>
      <c r="F138" s="26" t="str">
        <f>IF(C138="","",VLOOKUP($C138,'Entries 5'!A:D,4,0))</f>
        <v/>
      </c>
    </row>
    <row r="139" spans="2:6">
      <c r="B139" s="57">
        <f t="shared" si="3"/>
        <v>138</v>
      </c>
      <c r="D139" s="5" t="str">
        <f>IF(C139="","",VLOOKUP($C139,'Entries 5'!A:D,2,0))</f>
        <v/>
      </c>
      <c r="E139" s="5" t="str">
        <f>IF(C139="","",VLOOKUP($C139,'Entries 5'!A:D,3,0))</f>
        <v/>
      </c>
      <c r="F139" s="26" t="str">
        <f>IF(C139="","",VLOOKUP($C139,'Entries 5'!A:D,4,0))</f>
        <v/>
      </c>
    </row>
    <row r="140" spans="2:6">
      <c r="B140" s="57">
        <f t="shared" si="3"/>
        <v>139</v>
      </c>
      <c r="D140" s="5" t="str">
        <f>IF(C140="","",VLOOKUP($C140,'Entries 5'!A:D,2,0))</f>
        <v/>
      </c>
      <c r="E140" s="5" t="str">
        <f>IF(C140="","",VLOOKUP($C140,'Entries 5'!A:D,3,0))</f>
        <v/>
      </c>
      <c r="F140" s="26" t="str">
        <f>IF(C140="","",VLOOKUP($C140,'Entries 5'!A:D,4,0))</f>
        <v/>
      </c>
    </row>
    <row r="141" spans="2:6">
      <c r="B141" s="57">
        <f t="shared" si="3"/>
        <v>140</v>
      </c>
      <c r="D141" s="5" t="str">
        <f>IF(C141="","",VLOOKUP($C141,'Entries 5'!A:D,2,0))</f>
        <v/>
      </c>
      <c r="E141" s="5" t="str">
        <f>IF(C141="","",VLOOKUP($C141,'Entries 5'!A:D,3,0))</f>
        <v/>
      </c>
      <c r="F141" s="26" t="str">
        <f>IF(C141="","",VLOOKUP($C141,'Entries 5'!A:D,4,0))</f>
        <v/>
      </c>
    </row>
    <row r="142" spans="2:6">
      <c r="B142" s="57">
        <f t="shared" si="3"/>
        <v>141</v>
      </c>
      <c r="D142" s="5" t="str">
        <f>IF(C142="","",VLOOKUP($C142,'Entries 5'!A:D,2,0))</f>
        <v/>
      </c>
      <c r="E142" s="5" t="str">
        <f>IF(C142="","",VLOOKUP($C142,'Entries 5'!A:D,3,0))</f>
        <v/>
      </c>
      <c r="F142" s="26" t="str">
        <f>IF(C142="","",VLOOKUP($C142,'Entries 5'!A:D,4,0))</f>
        <v/>
      </c>
    </row>
    <row r="143" spans="2:6">
      <c r="B143" s="57">
        <f t="shared" si="3"/>
        <v>142</v>
      </c>
      <c r="D143" s="5" t="str">
        <f>IF(C143="","",VLOOKUP($C143,'Entries 5'!A:D,2,0))</f>
        <v/>
      </c>
      <c r="E143" s="5" t="str">
        <f>IF(C143="","",VLOOKUP($C143,'Entries 5'!A:D,3,0))</f>
        <v/>
      </c>
      <c r="F143" s="26" t="str">
        <f>IF(C143="","",VLOOKUP($C143,'Entries 5'!A:D,4,0))</f>
        <v/>
      </c>
    </row>
    <row r="144" spans="2:6">
      <c r="B144" s="57">
        <f t="shared" si="3"/>
        <v>143</v>
      </c>
      <c r="D144" s="5" t="str">
        <f>IF(C144="","",VLOOKUP($C144,'Entries 5'!A:D,2,0))</f>
        <v/>
      </c>
      <c r="E144" s="5" t="str">
        <f>IF(C144="","",VLOOKUP($C144,'Entries 5'!A:D,3,0))</f>
        <v/>
      </c>
      <c r="F144" s="26" t="str">
        <f>IF(C144="","",VLOOKUP($C144,'Entries 5'!A:D,4,0))</f>
        <v/>
      </c>
    </row>
    <row r="145" spans="2:6">
      <c r="B145" s="57">
        <f t="shared" si="3"/>
        <v>144</v>
      </c>
      <c r="D145" s="5" t="str">
        <f>IF(C145="","",VLOOKUP($C145,'Entries 5'!A:D,2,0))</f>
        <v/>
      </c>
      <c r="E145" s="5" t="str">
        <f>IF(C145="","",VLOOKUP($C145,'Entries 5'!A:D,3,0))</f>
        <v/>
      </c>
      <c r="F145" s="26" t="str">
        <f>IF(C145="","",VLOOKUP($C145,'Entries 5'!A:D,4,0))</f>
        <v/>
      </c>
    </row>
    <row r="146" spans="2:6">
      <c r="B146" s="57">
        <f t="shared" si="3"/>
        <v>145</v>
      </c>
      <c r="D146" s="5" t="str">
        <f>IF(C146="","",VLOOKUP($C146,'Entries 5'!A:D,2,0))</f>
        <v/>
      </c>
      <c r="E146" s="5" t="str">
        <f>IF(C146="","",VLOOKUP($C146,'Entries 5'!A:D,3,0))</f>
        <v/>
      </c>
      <c r="F146" s="26" t="str">
        <f>IF(C146="","",VLOOKUP($C146,'Entries 5'!A:D,4,0))</f>
        <v/>
      </c>
    </row>
    <row r="147" spans="2:6">
      <c r="B147" s="57">
        <f t="shared" si="3"/>
        <v>146</v>
      </c>
      <c r="D147" s="5" t="str">
        <f>IF(C147="","",VLOOKUP($C147,'Entries 5'!A:D,2,0))</f>
        <v/>
      </c>
      <c r="E147" s="5" t="str">
        <f>IF(C147="","",VLOOKUP($C147,'Entries 5'!A:D,3,0))</f>
        <v/>
      </c>
      <c r="F147" s="26" t="str">
        <f>IF(C147="","",VLOOKUP($C147,'Entries 5'!A:D,4,0))</f>
        <v/>
      </c>
    </row>
    <row r="148" spans="2:6">
      <c r="B148" s="57">
        <f t="shared" si="3"/>
        <v>147</v>
      </c>
      <c r="D148" s="5" t="str">
        <f>IF(C148="","",VLOOKUP($C148,'Entries 5'!A:D,2,0))</f>
        <v/>
      </c>
      <c r="E148" s="5" t="str">
        <f>IF(C148="","",VLOOKUP($C148,'Entries 5'!A:D,3,0))</f>
        <v/>
      </c>
      <c r="F148" s="26" t="str">
        <f>IF(C148="","",VLOOKUP($C148,'Entries 5'!A:D,4,0))</f>
        <v/>
      </c>
    </row>
    <row r="149" spans="2:6">
      <c r="B149" s="57">
        <f t="shared" si="3"/>
        <v>148</v>
      </c>
      <c r="D149" s="5" t="str">
        <f>IF(C149="","",VLOOKUP($C149,'Entries 5'!A:D,2,0))</f>
        <v/>
      </c>
      <c r="E149" s="5" t="str">
        <f>IF(C149="","",VLOOKUP($C149,'Entries 5'!A:D,3,0))</f>
        <v/>
      </c>
      <c r="F149" s="26" t="str">
        <f>IF(C149="","",VLOOKUP($C149,'Entries 5'!A:D,4,0))</f>
        <v/>
      </c>
    </row>
    <row r="150" spans="2:6">
      <c r="B150" s="57">
        <f t="shared" si="3"/>
        <v>149</v>
      </c>
      <c r="D150" s="5" t="str">
        <f>IF(C150="","",VLOOKUP($C150,'Entries 5'!A:D,2,0))</f>
        <v/>
      </c>
      <c r="E150" s="5" t="str">
        <f>IF(C150="","",VLOOKUP($C150,'Entries 5'!A:D,3,0))</f>
        <v/>
      </c>
      <c r="F150" s="26" t="str">
        <f>IF(C150="","",VLOOKUP($C150,'Entries 5'!A:D,4,0))</f>
        <v/>
      </c>
    </row>
    <row r="151" spans="2:6">
      <c r="B151" s="57">
        <f>SUM(B150+1)</f>
        <v>150</v>
      </c>
      <c r="D151" s="5" t="str">
        <f>IF(C151="","",VLOOKUP($C151,'Entries 5'!A:D,2,0))</f>
        <v/>
      </c>
      <c r="E151" s="5" t="str">
        <f>IF(C151="","",VLOOKUP($C151,'Entries 5'!A:D,3,0))</f>
        <v/>
      </c>
      <c r="F151" s="26" t="str">
        <f>IF(C151="","",VLOOKUP($C151,'Entries 5'!A:D,4,0))</f>
        <v/>
      </c>
    </row>
    <row r="152" spans="2:6">
      <c r="D152" s="5" t="str">
        <f>IF(C152="","",VLOOKUP($C152,'Entries 1'!A:D,2,0))</f>
        <v/>
      </c>
      <c r="E152" s="5" t="str">
        <f>IF(C152="","",VLOOKUP($C152,'Entries 1'!A:D,3,0))</f>
        <v/>
      </c>
      <c r="F152" s="26" t="str">
        <f>IF(C152="","",VLOOKUP($C152,'Entries 1'!A:D,4,0))</f>
        <v/>
      </c>
    </row>
    <row r="153" spans="2:6">
      <c r="D153" s="5" t="str">
        <f>IF(C153="","",VLOOKUP($C153,'Entries 1'!A:D,2,0))</f>
        <v/>
      </c>
      <c r="E153" s="5" t="str">
        <f>IF(C153="","",VLOOKUP($C153,'Entries 1'!A:D,3,0))</f>
        <v/>
      </c>
      <c r="F153" s="26" t="str">
        <f>IF(C153="","",VLOOKUP($C153,'Entries 1'!A:D,4,0))</f>
        <v/>
      </c>
    </row>
    <row r="154" spans="2:6">
      <c r="D154" s="5" t="str">
        <f>IF(C154="","",VLOOKUP($C154,'Entries 1'!A:D,2,0))</f>
        <v/>
      </c>
      <c r="E154" s="5" t="str">
        <f>IF(C154="","",VLOOKUP($C154,'Entries 1'!A:D,3,0))</f>
        <v/>
      </c>
      <c r="F154" s="26" t="str">
        <f>IF(C154="","",VLOOKUP($C154,'Entries 1'!A:D,4,0))</f>
        <v/>
      </c>
    </row>
    <row r="155" spans="2:6">
      <c r="D155" s="5" t="str">
        <f>IF(C155="","",VLOOKUP($C155,'Entries 1'!A:D,2,0))</f>
        <v/>
      </c>
      <c r="E155" s="5" t="str">
        <f>IF(C155="","",VLOOKUP($C155,'Entries 1'!A:D,3,0))</f>
        <v/>
      </c>
      <c r="F155" s="26" t="str">
        <f>IF(C155="","",VLOOKUP($C155,'Entries 1'!A:D,4,0))</f>
        <v/>
      </c>
    </row>
    <row r="156" spans="2:6">
      <c r="D156" s="5" t="str">
        <f>IF(C156="","",VLOOKUP($C156,'Entries 1'!A:D,2,0))</f>
        <v/>
      </c>
      <c r="E156" s="5" t="str">
        <f>IF(C156="","",VLOOKUP($C156,'Entries 1'!A:D,3,0))</f>
        <v/>
      </c>
      <c r="F156" s="26" t="str">
        <f>IF(C156="","",VLOOKUP($C156,'Entries 1'!A:D,4,0))</f>
        <v/>
      </c>
    </row>
    <row r="157" spans="2:6">
      <c r="D157" s="5" t="str">
        <f>IF(C157="","",VLOOKUP($C157,'Entries 1'!A:D,2,0))</f>
        <v/>
      </c>
      <c r="E157" s="5" t="str">
        <f>IF(C157="","",VLOOKUP($C157,'Entries 1'!A:D,3,0))</f>
        <v/>
      </c>
      <c r="F157" s="26" t="str">
        <f>IF(C157="","",VLOOKUP($C157,'Entries 1'!A:D,4,0))</f>
        <v/>
      </c>
    </row>
    <row r="158" spans="2:6">
      <c r="D158" s="5" t="str">
        <f>IF(C158="","",VLOOKUP($C158,'Entries 1'!A:D,2,0))</f>
        <v/>
      </c>
      <c r="E158" s="5" t="str">
        <f>IF(C158="","",VLOOKUP($C158,'Entries 1'!A:D,3,0))</f>
        <v/>
      </c>
      <c r="F158" s="26" t="str">
        <f>IF(C158="","",VLOOKUP($C158,'Entries 1'!A:D,4,0))</f>
        <v/>
      </c>
    </row>
    <row r="159" spans="2:6">
      <c r="D159" s="5" t="str">
        <f>IF(C159="","",VLOOKUP($C159,'Entries 1'!A:D,2,0))</f>
        <v/>
      </c>
      <c r="E159" s="5" t="str">
        <f>IF(C159="","",VLOOKUP($C159,'Entries 1'!A:D,3,0))</f>
        <v/>
      </c>
      <c r="F159" s="26" t="str">
        <f>IF(C159="","",VLOOKUP($C159,'Entries 1'!A:D,4,0))</f>
        <v/>
      </c>
    </row>
    <row r="160" spans="2:6">
      <c r="D160" s="5" t="str">
        <f>IF(C160="","",VLOOKUP($C160,'Entries 1'!A:D,2,0))</f>
        <v/>
      </c>
      <c r="E160" s="5" t="str">
        <f>IF(C160="","",VLOOKUP($C160,'Entries 1'!A:D,3,0))</f>
        <v/>
      </c>
      <c r="F160" s="26" t="str">
        <f>IF(C160="","",VLOOKUP($C160,'Entries 1'!A:D,4,0))</f>
        <v/>
      </c>
    </row>
    <row r="161" spans="4:6">
      <c r="D161" s="5" t="str">
        <f>IF(C161="","",VLOOKUP($C161,'Entries 1'!A:D,2,0))</f>
        <v/>
      </c>
      <c r="E161" s="5" t="str">
        <f>IF(C161="","",VLOOKUP($C161,'Entries 1'!A:D,3,0))</f>
        <v/>
      </c>
      <c r="F161" s="26" t="str">
        <f>IF(C161="","",VLOOKUP($C161,'Entries 1'!A:D,4,0))</f>
        <v/>
      </c>
    </row>
    <row r="162" spans="4:6">
      <c r="D162" s="5" t="str">
        <f>IF(C162="","",VLOOKUP($C162,'Entries 1'!A:D,2,0))</f>
        <v/>
      </c>
      <c r="E162" s="5" t="str">
        <f>IF(C162="","",VLOOKUP($C162,'Entries 1'!A:D,3,0))</f>
        <v/>
      </c>
      <c r="F162" s="26" t="str">
        <f>IF(C162="","",VLOOKUP($C162,'Entries 1'!A:D,4,0))</f>
        <v/>
      </c>
    </row>
    <row r="163" spans="4:6">
      <c r="D163" s="5" t="str">
        <f>IF(C163="","",VLOOKUP($C163,'Entries 1'!A:D,2,0))</f>
        <v/>
      </c>
      <c r="E163" s="5" t="str">
        <f>IF(C163="","",VLOOKUP($C163,'Entries 1'!A:D,3,0))</f>
        <v/>
      </c>
      <c r="F163" s="26" t="str">
        <f>IF(C163="","",VLOOKUP($C163,'Entries 1'!A:D,4,0))</f>
        <v/>
      </c>
    </row>
    <row r="164" spans="4:6">
      <c r="D164" s="5" t="str">
        <f>IF(C164="","",VLOOKUP($C164,'Entries 1'!A:D,2,0))</f>
        <v/>
      </c>
      <c r="E164" s="5" t="str">
        <f>IF(C164="","",VLOOKUP($C164,'Entries 1'!A:D,3,0))</f>
        <v/>
      </c>
      <c r="F164" s="26" t="str">
        <f>IF(C164="","",VLOOKUP($C164,'Entries 1'!A:D,4,0))</f>
        <v/>
      </c>
    </row>
    <row r="165" spans="4:6">
      <c r="D165" s="5" t="str">
        <f>IF(C165="","",VLOOKUP($C165,'Entries 1'!A:D,2,0))</f>
        <v/>
      </c>
      <c r="E165" s="5" t="str">
        <f>IF(C165="","",VLOOKUP($C165,'Entries 1'!A:D,3,0))</f>
        <v/>
      </c>
      <c r="F165" s="26" t="str">
        <f>IF(C165="","",VLOOKUP($C165,'Entries 1'!A:D,4,0))</f>
        <v/>
      </c>
    </row>
    <row r="166" spans="4:6">
      <c r="D166" s="5" t="str">
        <f>IF(C166="","",VLOOKUP($C166,'Entries 1'!A:D,2,0))</f>
        <v/>
      </c>
      <c r="E166" s="5" t="str">
        <f>IF(C166="","",VLOOKUP($C166,'Entries 1'!A:D,3,0))</f>
        <v/>
      </c>
      <c r="F166" s="26" t="str">
        <f>IF(C166="","",VLOOKUP($C166,'Entries 1'!A:D,4,0))</f>
        <v/>
      </c>
    </row>
    <row r="167" spans="4:6">
      <c r="D167" s="5" t="str">
        <f>IF(C167="","",VLOOKUP($C167,'Entries 1'!A:D,2,0))</f>
        <v/>
      </c>
      <c r="E167" s="5" t="str">
        <f>IF(C167="","",VLOOKUP($C167,'Entries 1'!A:D,3,0))</f>
        <v/>
      </c>
      <c r="F167" s="26" t="str">
        <f>IF(C167="","",VLOOKUP($C167,'Entries 1'!A:D,4,0))</f>
        <v/>
      </c>
    </row>
    <row r="168" spans="4:6">
      <c r="D168" s="5" t="str">
        <f>IF(C168="","",VLOOKUP($C168,'Entries 1'!A:D,2,0))</f>
        <v/>
      </c>
      <c r="E168" s="5" t="str">
        <f>IF(C168="","",VLOOKUP($C168,'Entries 1'!A:D,3,0))</f>
        <v/>
      </c>
      <c r="F168" s="26" t="str">
        <f>IF(C168="","",VLOOKUP($C168,'Entries 1'!A:D,4,0))</f>
        <v/>
      </c>
    </row>
    <row r="169" spans="4:6">
      <c r="D169" s="5" t="str">
        <f>IF(C169="","",VLOOKUP($C169,'Entries 1'!A:D,2,0))</f>
        <v/>
      </c>
      <c r="E169" s="5" t="str">
        <f>IF(C169="","",VLOOKUP($C169,'Entries 1'!A:D,3,0))</f>
        <v/>
      </c>
      <c r="F169" s="26" t="str">
        <f>IF(C169="","",VLOOKUP($C169,'Entries 1'!A:D,4,0))</f>
        <v/>
      </c>
    </row>
    <row r="170" spans="4:6">
      <c r="D170" s="5" t="str">
        <f>IF(C170="","",VLOOKUP($C170,'Entries 1'!A:D,2,0))</f>
        <v/>
      </c>
      <c r="E170" s="5" t="str">
        <f>IF(C170="","",VLOOKUP($C170,'Entries 1'!A:D,3,0))</f>
        <v/>
      </c>
      <c r="F170" s="26" t="str">
        <f>IF(C170="","",VLOOKUP($C170,'Entries 1'!A:D,4,0))</f>
        <v/>
      </c>
    </row>
    <row r="171" spans="4:6">
      <c r="D171" s="5" t="str">
        <f>IF(C171="","",VLOOKUP($C171,'Entries 1'!A:D,2,0))</f>
        <v/>
      </c>
      <c r="E171" s="5" t="str">
        <f>IF(C171="","",VLOOKUP($C171,'Entries 1'!A:D,3,0))</f>
        <v/>
      </c>
      <c r="F171" s="26" t="str">
        <f>IF(C171="","",VLOOKUP($C171,'Entries 1'!A:D,4,0))</f>
        <v/>
      </c>
    </row>
    <row r="172" spans="4:6">
      <c r="D172" s="5" t="str">
        <f>IF(C172="","",VLOOKUP($C172,'Entries 1'!A:D,2,0))</f>
        <v/>
      </c>
      <c r="E172" s="5" t="str">
        <f>IF(C172="","",VLOOKUP($C172,'Entries 1'!A:D,3,0))</f>
        <v/>
      </c>
      <c r="F172" s="26" t="str">
        <f>IF(C172="","",VLOOKUP($C172,'Entries 1'!A:D,4,0))</f>
        <v/>
      </c>
    </row>
    <row r="173" spans="4:6">
      <c r="D173" s="5" t="str">
        <f>IF(C173="","",VLOOKUP($C173,'Entries 1'!A:D,2,0))</f>
        <v/>
      </c>
      <c r="E173" s="5" t="str">
        <f>IF(C173="","",VLOOKUP($C173,'Entries 1'!A:D,3,0))</f>
        <v/>
      </c>
      <c r="F173" s="26" t="str">
        <f>IF(C173="","",VLOOKUP($C173,'Entries 1'!A:D,4,0))</f>
        <v/>
      </c>
    </row>
    <row r="174" spans="4:6">
      <c r="D174" s="5" t="str">
        <f>IF(C174="","",VLOOKUP($C174,'Entries 1'!A:D,2,0))</f>
        <v/>
      </c>
      <c r="E174" s="5" t="str">
        <f>IF(C174="","",VLOOKUP($C174,'Entries 1'!A:D,3,0))</f>
        <v/>
      </c>
      <c r="F174" s="26" t="str">
        <f>IF(C174="","",VLOOKUP($C174,'Entries 1'!A:D,4,0))</f>
        <v/>
      </c>
    </row>
    <row r="175" spans="4:6">
      <c r="D175" s="5" t="str">
        <f>IF(C175="","",VLOOKUP($C175,'Entries 1'!A:D,2,0))</f>
        <v/>
      </c>
      <c r="E175" s="5" t="str">
        <f>IF(C175="","",VLOOKUP($C175,'Entries 1'!A:D,3,0))</f>
        <v/>
      </c>
      <c r="F175" s="26" t="str">
        <f>IF(C175="","",VLOOKUP($C175,'Entries 1'!A:D,4,0))</f>
        <v/>
      </c>
    </row>
    <row r="176" spans="4:6">
      <c r="D176" s="5" t="str">
        <f>IF(C176="","",VLOOKUP($C176,'Entries 1'!A:D,2,0))</f>
        <v/>
      </c>
      <c r="E176" s="5" t="str">
        <f>IF(C176="","",VLOOKUP($C176,'Entries 1'!A:D,3,0))</f>
        <v/>
      </c>
      <c r="F176" s="26" t="str">
        <f>IF(C176="","",VLOOKUP($C176,'Entries 1'!A:D,4,0))</f>
        <v/>
      </c>
    </row>
    <row r="177" spans="4:6">
      <c r="D177" s="5" t="str">
        <f>IF(C177="","",VLOOKUP($C177,'Entries 1'!A:D,2,0))</f>
        <v/>
      </c>
      <c r="E177" s="5" t="str">
        <f>IF(C177="","",VLOOKUP($C177,'Entries 1'!A:D,3,0))</f>
        <v/>
      </c>
      <c r="F177" s="26" t="str">
        <f>IF(C177="","",VLOOKUP($C177,'Entries 1'!A:D,4,0))</f>
        <v/>
      </c>
    </row>
    <row r="178" spans="4:6">
      <c r="D178" s="5" t="str">
        <f>IF(C178="","",VLOOKUP($C178,'Entries 1'!A:D,2,0))</f>
        <v/>
      </c>
      <c r="E178" s="5" t="str">
        <f>IF(C178="","",VLOOKUP($C178,'Entries 1'!A:D,3,0))</f>
        <v/>
      </c>
      <c r="F178" s="26" t="str">
        <f>IF(C178="","",VLOOKUP($C178,'Entries 1'!A:D,4,0))</f>
        <v/>
      </c>
    </row>
    <row r="179" spans="4:6">
      <c r="D179" s="5" t="str">
        <f>IF(C179="","",VLOOKUP($C179,'Entries 1'!A:D,2,0))</f>
        <v/>
      </c>
      <c r="E179" s="5" t="str">
        <f>IF(C179="","",VLOOKUP($C179,'Entries 1'!A:D,3,0))</f>
        <v/>
      </c>
      <c r="F179" s="26" t="str">
        <f>IF(C179="","",VLOOKUP($C179,'Entries 1'!A:D,4,0))</f>
        <v/>
      </c>
    </row>
    <row r="180" spans="4:6">
      <c r="D180" s="5" t="str">
        <f>IF(C180="","",VLOOKUP($C180,'Entries 1'!A:D,2,0))</f>
        <v/>
      </c>
      <c r="E180" s="5" t="str">
        <f>IF(C180="","",VLOOKUP($C180,'Entries 1'!A:D,3,0))</f>
        <v/>
      </c>
      <c r="F180" s="26" t="str">
        <f>IF(C180="","",VLOOKUP($C180,'Entries 1'!A:D,4,0))</f>
        <v/>
      </c>
    </row>
    <row r="181" spans="4:6">
      <c r="D181" s="5" t="str">
        <f>IF(C181="","",VLOOKUP($C181,'Entries 1'!A:D,2,0))</f>
        <v/>
      </c>
      <c r="E181" s="5" t="str">
        <f>IF(C181="","",VLOOKUP($C181,'Entries 1'!A:D,3,0))</f>
        <v/>
      </c>
      <c r="F181" s="26" t="str">
        <f>IF(C181="","",VLOOKUP($C181,'Entries 1'!A:D,4,0))</f>
        <v/>
      </c>
    </row>
    <row r="182" spans="4:6">
      <c r="D182" s="5" t="str">
        <f>IF(C182="","",VLOOKUP($C182,'Entries 1'!A:D,2,0))</f>
        <v/>
      </c>
      <c r="E182" s="5" t="str">
        <f>IF(C182="","",VLOOKUP($C182,'Entries 1'!A:D,3,0))</f>
        <v/>
      </c>
      <c r="F182" s="26" t="str">
        <f>IF(C182="","",VLOOKUP($C182,'Entries 1'!A:D,4,0))</f>
        <v/>
      </c>
    </row>
    <row r="183" spans="4:6">
      <c r="D183" s="5" t="str">
        <f>IF(C183="","",VLOOKUP($C183,'Entries 1'!A:D,2,0))</f>
        <v/>
      </c>
      <c r="E183" s="5" t="str">
        <f>IF(C183="","",VLOOKUP($C183,'Entries 1'!A:D,3,0))</f>
        <v/>
      </c>
      <c r="F183" s="26" t="str">
        <f>IF(C183="","",VLOOKUP($C183,'Entries 1'!A:D,4,0))</f>
        <v/>
      </c>
    </row>
    <row r="184" spans="4:6">
      <c r="D184" s="5" t="str">
        <f>IF(C184="","",VLOOKUP($C184,'Entries 1'!A:D,2,0))</f>
        <v/>
      </c>
      <c r="E184" s="5" t="str">
        <f>IF(C184="","",VLOOKUP($C184,'Entries 1'!A:D,3,0))</f>
        <v/>
      </c>
      <c r="F184" s="26" t="str">
        <f>IF(C184="","",VLOOKUP($C184,'Entries 1'!A:D,4,0))</f>
        <v/>
      </c>
    </row>
    <row r="185" spans="4:6">
      <c r="D185" s="5" t="str">
        <f>IF(C185="","",VLOOKUP($C185,'Entries 1'!A:D,2,0))</f>
        <v/>
      </c>
      <c r="E185" s="5" t="str">
        <f>IF(C185="","",VLOOKUP($C185,'Entries 1'!A:D,3,0))</f>
        <v/>
      </c>
      <c r="F185" s="26" t="str">
        <f>IF(C185="","",VLOOKUP($C185,'Entries 1'!A:D,4,0))</f>
        <v/>
      </c>
    </row>
    <row r="186" spans="4:6">
      <c r="D186" s="5" t="str">
        <f>IF(C186="","",VLOOKUP($C186,'Entries 1'!A:D,2,0))</f>
        <v/>
      </c>
      <c r="E186" s="5" t="str">
        <f>IF(C186="","",VLOOKUP($C186,'Entries 1'!A:D,3,0))</f>
        <v/>
      </c>
      <c r="F186" s="26" t="str">
        <f>IF(C186="","",VLOOKUP($C186,'Entries 1'!A:D,4,0))</f>
        <v/>
      </c>
    </row>
    <row r="187" spans="4:6">
      <c r="D187" s="5" t="str">
        <f>IF(C187="","",VLOOKUP($C187,'Entries 1'!A:D,2,0))</f>
        <v/>
      </c>
      <c r="E187" s="5" t="str">
        <f>IF(C187="","",VLOOKUP($C187,'Entries 1'!A:D,3,0))</f>
        <v/>
      </c>
      <c r="F187" s="26" t="str">
        <f>IF(C187="","",VLOOKUP($C187,'Entries 1'!A:D,4,0))</f>
        <v/>
      </c>
    </row>
    <row r="188" spans="4:6">
      <c r="D188" s="5" t="str">
        <f>IF(C188="","",VLOOKUP($C188,'Entries 1'!A:D,2,0))</f>
        <v/>
      </c>
      <c r="E188" s="5" t="str">
        <f>IF(C188="","",VLOOKUP($C188,'Entries 1'!A:D,3,0))</f>
        <v/>
      </c>
      <c r="F188" s="26" t="str">
        <f>IF(C188="","",VLOOKUP($C188,'Entries 1'!A:D,4,0))</f>
        <v/>
      </c>
    </row>
    <row r="189" spans="4:6">
      <c r="D189" s="5" t="str">
        <f>IF(C189="","",VLOOKUP($C189,'Entries 1'!A:D,2,0))</f>
        <v/>
      </c>
      <c r="E189" s="5" t="str">
        <f>IF(C189="","",VLOOKUP($C189,'Entries 1'!A:D,3,0))</f>
        <v/>
      </c>
      <c r="F189" s="26" t="str">
        <f>IF(C189="","",VLOOKUP($C189,'Entries 1'!A:D,4,0))</f>
        <v/>
      </c>
    </row>
    <row r="190" spans="4:6">
      <c r="D190" s="5" t="str">
        <f>IF(C190="","",VLOOKUP($C190,'Entries 1'!A:D,2,0))</f>
        <v/>
      </c>
      <c r="E190" s="5" t="str">
        <f>IF(C190="","",VLOOKUP($C190,'Entries 1'!A:D,3,0))</f>
        <v/>
      </c>
      <c r="F190" s="26" t="str">
        <f>IF(C190="","",VLOOKUP($C190,'Entries 1'!A:D,4,0))</f>
        <v/>
      </c>
    </row>
    <row r="191" spans="4:6">
      <c r="D191" s="5" t="str">
        <f>IF(C191="","",VLOOKUP($C191,'Entries 1'!A:D,2,0))</f>
        <v/>
      </c>
      <c r="E191" s="5" t="str">
        <f>IF(C191="","",VLOOKUP($C191,'Entries 1'!A:D,3,0))</f>
        <v/>
      </c>
      <c r="F191" s="26" t="str">
        <f>IF(C191="","",VLOOKUP($C191,'Entries 1'!A:D,4,0))</f>
        <v/>
      </c>
    </row>
    <row r="192" spans="4:6">
      <c r="D192" s="5" t="str">
        <f>IF(C192="","",VLOOKUP($C192,'Entries 1'!A:D,2,0))</f>
        <v/>
      </c>
      <c r="E192" s="5" t="str">
        <f>IF(C192="","",VLOOKUP($C192,'Entries 1'!A:D,3,0))</f>
        <v/>
      </c>
      <c r="F192" s="26" t="str">
        <f>IF(C192="","",VLOOKUP($C192,'Entries 1'!A:D,4,0))</f>
        <v/>
      </c>
    </row>
    <row r="193" spans="4:6">
      <c r="D193" s="5" t="str">
        <f>IF(C193="","",VLOOKUP($C193,'Entries 1'!A:D,2,0))</f>
        <v/>
      </c>
      <c r="E193" s="5" t="str">
        <f>IF(C193="","",VLOOKUP($C193,'Entries 1'!A:D,3,0))</f>
        <v/>
      </c>
      <c r="F193" s="26" t="str">
        <f>IF(C193="","",VLOOKUP($C193,'Entries 1'!A:D,4,0))</f>
        <v/>
      </c>
    </row>
    <row r="194" spans="4:6">
      <c r="D194" s="5" t="str">
        <f>IF(C194="","",VLOOKUP($C194,'Entries 1'!A:D,2,0))</f>
        <v/>
      </c>
      <c r="E194" s="5" t="str">
        <f>IF(C194="","",VLOOKUP($C194,'Entries 1'!A:D,3,0))</f>
        <v/>
      </c>
      <c r="F194" s="26" t="str">
        <f>IF(C194="","",VLOOKUP($C194,'Entries 1'!A:D,4,0))</f>
        <v/>
      </c>
    </row>
    <row r="195" spans="4:6">
      <c r="D195" s="5" t="str">
        <f>IF(C195="","",VLOOKUP($C195,'Entries 1'!A:D,2,0))</f>
        <v/>
      </c>
      <c r="E195" s="5" t="str">
        <f>IF(C195="","",VLOOKUP($C195,'Entries 1'!A:D,3,0))</f>
        <v/>
      </c>
      <c r="F195" s="26" t="str">
        <f>IF(C195="","",VLOOKUP($C195,'Entries 1'!A:D,4,0))</f>
        <v/>
      </c>
    </row>
    <row r="196" spans="4:6">
      <c r="D196" s="5" t="str">
        <f>IF(C196="","",VLOOKUP($C196,'Entries 1'!A:D,2,0))</f>
        <v/>
      </c>
      <c r="E196" s="5" t="str">
        <f>IF(C196="","",VLOOKUP($C196,'Entries 1'!A:D,3,0))</f>
        <v/>
      </c>
      <c r="F196" s="26" t="str">
        <f>IF(C196="","",VLOOKUP($C196,'Entries 1'!A:D,4,0))</f>
        <v/>
      </c>
    </row>
    <row r="197" spans="4:6">
      <c r="D197" s="5" t="str">
        <f>IF(C197="","",VLOOKUP($C197,'Entries 1'!A:D,2,0))</f>
        <v/>
      </c>
      <c r="E197" s="5" t="str">
        <f>IF(C197="","",VLOOKUP($C197,'Entries 1'!A:D,3,0))</f>
        <v/>
      </c>
      <c r="F197" s="26" t="str">
        <f>IF(C197="","",VLOOKUP($C197,'Entries 1'!A:D,4,0))</f>
        <v/>
      </c>
    </row>
    <row r="198" spans="4:6">
      <c r="D198" s="5" t="str">
        <f>IF(C198="","",VLOOKUP($C198,'Entries 1'!A:D,2,0))</f>
        <v/>
      </c>
      <c r="E198" s="5" t="str">
        <f>IF(C198="","",VLOOKUP($C198,'Entries 1'!A:D,3,0))</f>
        <v/>
      </c>
      <c r="F198" s="26" t="str">
        <f>IF(C198="","",VLOOKUP($C198,'Entries 1'!A:D,4,0))</f>
        <v/>
      </c>
    </row>
    <row r="199" spans="4:6">
      <c r="D199" s="5" t="str">
        <f>IF(C199="","",VLOOKUP($C199,'Entries 1'!A:D,2,0))</f>
        <v/>
      </c>
      <c r="E199" s="5" t="str">
        <f>IF(C199="","",VLOOKUP($C199,'Entries 1'!A:D,3,0))</f>
        <v/>
      </c>
      <c r="F199" s="26" t="str">
        <f>IF(C199="","",VLOOKUP($C199,'Entries 1'!A:D,4,0))</f>
        <v/>
      </c>
    </row>
    <row r="200" spans="4:6">
      <c r="D200" s="5" t="str">
        <f>IF(C200="","",VLOOKUP($C200,'Entries 1'!A:D,2,0))</f>
        <v/>
      </c>
      <c r="E200" s="5" t="str">
        <f>IF(C200="","",VLOOKUP($C200,'Entries 1'!A:D,3,0))</f>
        <v/>
      </c>
      <c r="F200" s="26" t="str">
        <f>IF(C200="","",VLOOKUP($C200,'Entries 1'!A:D,4,0))</f>
        <v/>
      </c>
    </row>
    <row r="201" spans="4:6">
      <c r="D201" s="5" t="str">
        <f>IF(C201="","",VLOOKUP($C201,'Entries 1'!A:D,2,0))</f>
        <v/>
      </c>
      <c r="E201" s="5" t="str">
        <f>IF(C201="","",VLOOKUP($C201,'Entries 1'!A:D,3,0))</f>
        <v/>
      </c>
      <c r="F201" s="26" t="str">
        <f>IF(C201="","",VLOOKUP($C201,'Entries 1'!A:D,4,0))</f>
        <v/>
      </c>
    </row>
    <row r="202" spans="4:6">
      <c r="D202" s="5" t="str">
        <f>IF(C202="","",VLOOKUP($C202,'Entries 1'!A:D,2,0))</f>
        <v/>
      </c>
      <c r="E202" s="5" t="str">
        <f>IF(C202="","",VLOOKUP($C202,'Entries 1'!A:D,3,0))</f>
        <v/>
      </c>
      <c r="F202" s="26" t="str">
        <f>IF(C202="","",VLOOKUP($C202,'Entries 1'!A:D,4,0))</f>
        <v/>
      </c>
    </row>
    <row r="203" spans="4:6">
      <c r="D203" s="5" t="str">
        <f>IF(C203="","",VLOOKUP($C203,'Entries 1'!A:D,2,0))</f>
        <v/>
      </c>
      <c r="E203" s="5" t="str">
        <f>IF(C203="","",VLOOKUP($C203,'Entries 1'!A:D,3,0))</f>
        <v/>
      </c>
      <c r="F203" s="26" t="str">
        <f>IF(C203="","",VLOOKUP($C203,'Entries 1'!A:D,4,0))</f>
        <v/>
      </c>
    </row>
    <row r="204" spans="4:6">
      <c r="D204" s="5" t="str">
        <f>IF(C204="","",VLOOKUP($C204,'Entries 1'!A:D,2,0))</f>
        <v/>
      </c>
      <c r="E204" s="5" t="str">
        <f>IF(C204="","",VLOOKUP($C204,'Entries 1'!A:D,3,0))</f>
        <v/>
      </c>
      <c r="F204" s="26" t="str">
        <f>IF(C204="","",VLOOKUP($C204,'Entries 1'!A:D,4,0))</f>
        <v/>
      </c>
    </row>
    <row r="205" spans="4:6">
      <c r="D205" s="5" t="str">
        <f>IF(C205="","",VLOOKUP($C205,'Entries 1'!A:D,2,0))</f>
        <v/>
      </c>
      <c r="E205" s="5" t="str">
        <f>IF(C205="","",VLOOKUP($C205,'Entries 1'!A:D,3,0))</f>
        <v/>
      </c>
      <c r="F205" s="26" t="str">
        <f>IF(C205="","",VLOOKUP($C205,'Entries 1'!A:D,4,0))</f>
        <v/>
      </c>
    </row>
    <row r="206" spans="4:6">
      <c r="D206" s="5" t="str">
        <f>IF(C206="","",VLOOKUP($C206,'Entries 1'!A:D,2,0))</f>
        <v/>
      </c>
      <c r="E206" s="5" t="str">
        <f>IF(C206="","",VLOOKUP($C206,'Entries 1'!A:D,3,0))</f>
        <v/>
      </c>
      <c r="F206" s="26" t="str">
        <f>IF(C206="","",VLOOKUP($C206,'Entries 1'!A:D,4,0))</f>
        <v/>
      </c>
    </row>
    <row r="207" spans="4:6">
      <c r="D207" s="5" t="str">
        <f>IF(C207="","",VLOOKUP($C207,'Entries 1'!A:D,2,0))</f>
        <v/>
      </c>
      <c r="E207" s="5" t="str">
        <f>IF(C207="","",VLOOKUP($C207,'Entries 1'!A:D,3,0))</f>
        <v/>
      </c>
      <c r="F207" s="26" t="str">
        <f>IF(C207="","",VLOOKUP($C207,'Entries 1'!A:D,4,0))</f>
        <v/>
      </c>
    </row>
    <row r="208" spans="4:6">
      <c r="D208" s="5" t="str">
        <f>IF(C208="","",VLOOKUP($C208,'Entries 1'!A:D,2,0))</f>
        <v/>
      </c>
      <c r="E208" s="5" t="str">
        <f>IF(C208="","",VLOOKUP($C208,'Entries 1'!A:D,3,0))</f>
        <v/>
      </c>
      <c r="F208" s="26" t="str">
        <f>IF(C208="","",VLOOKUP($C208,'Entries 1'!A:D,4,0))</f>
        <v/>
      </c>
    </row>
    <row r="209" spans="4:6">
      <c r="D209" s="5" t="str">
        <f>IF(C209="","",VLOOKUP($C209,'Entries 1'!A:D,2,0))</f>
        <v/>
      </c>
      <c r="E209" s="5" t="str">
        <f>IF(C209="","",VLOOKUP($C209,'Entries 1'!A:D,3,0))</f>
        <v/>
      </c>
      <c r="F209" s="26" t="str">
        <f>IF(C209="","",VLOOKUP($C209,'Entries 1'!A:D,4,0))</f>
        <v/>
      </c>
    </row>
    <row r="210" spans="4:6">
      <c r="D210" s="5" t="str">
        <f>IF(C210="","",VLOOKUP($C210,'Entries 1'!A:D,2,0))</f>
        <v/>
      </c>
      <c r="E210" s="5" t="str">
        <f>IF(C210="","",VLOOKUP($C210,'Entries 1'!A:D,3,0))</f>
        <v/>
      </c>
      <c r="F210" s="26" t="str">
        <f>IF(C210="","",VLOOKUP($C210,'Entries 1'!A:D,4,0))</f>
        <v/>
      </c>
    </row>
    <row r="211" spans="4:6">
      <c r="D211" s="5" t="str">
        <f>IF(C211="","",VLOOKUP($C211,'Entries 1'!A:D,2,0))</f>
        <v/>
      </c>
      <c r="E211" s="5" t="str">
        <f>IF(C211="","",VLOOKUP($C211,'Entries 1'!A:D,3,0))</f>
        <v/>
      </c>
      <c r="F211" s="26" t="str">
        <f>IF(C211="","",VLOOKUP($C211,'Entries 1'!A:D,4,0))</f>
        <v/>
      </c>
    </row>
    <row r="212" spans="4:6">
      <c r="D212" s="5" t="str">
        <f>IF(C212="","",VLOOKUP($C212,'Entries 1'!A:D,2,0))</f>
        <v/>
      </c>
      <c r="E212" s="5" t="str">
        <f>IF(C212="","",VLOOKUP($C212,'Entries 1'!A:D,3,0))</f>
        <v/>
      </c>
      <c r="F212" s="26" t="str">
        <f>IF(C212="","",VLOOKUP($C212,'Entries 1'!A:D,4,0))</f>
        <v/>
      </c>
    </row>
    <row r="213" spans="4:6">
      <c r="D213" s="5" t="str">
        <f>IF(C213="","",VLOOKUP($C213,'Entries 1'!A:D,2,0))</f>
        <v/>
      </c>
      <c r="E213" s="5" t="str">
        <f>IF(C213="","",VLOOKUP($C213,'Entries 1'!A:D,3,0))</f>
        <v/>
      </c>
      <c r="F213" s="26" t="str">
        <f>IF(C213="","",VLOOKUP($C213,'Entries 1'!A:D,4,0))</f>
        <v/>
      </c>
    </row>
    <row r="214" spans="4:6">
      <c r="D214" s="5" t="str">
        <f>IF(C214="","",VLOOKUP($C214,'Entries 1'!A:D,2,0))</f>
        <v/>
      </c>
      <c r="E214" s="5" t="str">
        <f>IF(C214="","",VLOOKUP($C214,'Entries 1'!A:D,3,0))</f>
        <v/>
      </c>
      <c r="F214" s="26" t="str">
        <f>IF(C214="","",VLOOKUP($C214,'Entries 1'!A:D,4,0))</f>
        <v/>
      </c>
    </row>
    <row r="215" spans="4:6">
      <c r="D215" s="5" t="str">
        <f>IF(C215="","",VLOOKUP($C215,'Entries 1'!A:D,2,0))</f>
        <v/>
      </c>
      <c r="E215" s="5" t="str">
        <f>IF(C215="","",VLOOKUP($C215,'Entries 1'!A:D,3,0))</f>
        <v/>
      </c>
      <c r="F215" s="26" t="str">
        <f>IF(C215="","",VLOOKUP($C215,'Entries 1'!A:D,4,0))</f>
        <v/>
      </c>
    </row>
    <row r="216" spans="4:6">
      <c r="D216" s="5" t="str">
        <f>IF(C216="","",VLOOKUP($C216,'Entries 1'!A:D,2,0))</f>
        <v/>
      </c>
      <c r="E216" s="5" t="str">
        <f>IF(C216="","",VLOOKUP($C216,'Entries 1'!A:D,3,0))</f>
        <v/>
      </c>
      <c r="F216" s="26" t="str">
        <f>IF(C216="","",VLOOKUP($C216,'Entries 1'!A:D,4,0))</f>
        <v/>
      </c>
    </row>
    <row r="217" spans="4:6">
      <c r="D217" s="5" t="str">
        <f>IF(C217="","",VLOOKUP($C217,'Entries 1'!A:D,2,0))</f>
        <v/>
      </c>
      <c r="E217" s="5" t="str">
        <f>IF(C217="","",VLOOKUP($C217,'Entries 1'!A:D,3,0))</f>
        <v/>
      </c>
      <c r="F217" s="26" t="str">
        <f>IF(C217="","",VLOOKUP($C217,'Entries 1'!A:D,4,0))</f>
        <v/>
      </c>
    </row>
    <row r="218" spans="4:6">
      <c r="D218" s="5" t="str">
        <f>IF(C218="","",VLOOKUP($C218,'Entries 1'!A:D,2,0))</f>
        <v/>
      </c>
      <c r="E218" s="5" t="str">
        <f>IF(C218="","",VLOOKUP($C218,'Entries 1'!A:D,3,0))</f>
        <v/>
      </c>
      <c r="F218" s="26" t="str">
        <f>IF(C218="","",VLOOKUP($C218,'Entries 1'!A:D,4,0))</f>
        <v/>
      </c>
    </row>
    <row r="219" spans="4:6">
      <c r="D219" s="5" t="str">
        <f>IF(C219="","",VLOOKUP($C219,'Entries 1'!A:D,2,0))</f>
        <v/>
      </c>
      <c r="E219" s="5" t="str">
        <f>IF(C219="","",VLOOKUP($C219,'Entries 1'!A:D,3,0))</f>
        <v/>
      </c>
      <c r="F219" s="26" t="str">
        <f>IF(C219="","",VLOOKUP($C219,'Entries 1'!A:D,4,0))</f>
        <v/>
      </c>
    </row>
    <row r="220" spans="4:6">
      <c r="D220" s="5" t="str">
        <f>IF(C220="","",VLOOKUP($C220,'Entries 1'!A:D,2,0))</f>
        <v/>
      </c>
      <c r="E220" s="5" t="str">
        <f>IF(C220="","",VLOOKUP($C220,'Entries 1'!A:D,3,0))</f>
        <v/>
      </c>
      <c r="F220" s="26" t="str">
        <f>IF(C220="","",VLOOKUP($C220,'Entries 1'!A:D,4,0))</f>
        <v/>
      </c>
    </row>
    <row r="221" spans="4:6">
      <c r="D221" s="5" t="str">
        <f>IF(C221="","",VLOOKUP($C221,'Entries 1'!A:D,2,0))</f>
        <v/>
      </c>
      <c r="E221" s="5" t="str">
        <f>IF(C221="","",VLOOKUP($C221,'Entries 1'!A:D,3,0))</f>
        <v/>
      </c>
      <c r="F221" s="26" t="str">
        <f>IF(C221="","",VLOOKUP($C221,'Entries 1'!A:D,4,0))</f>
        <v/>
      </c>
    </row>
    <row r="222" spans="4:6">
      <c r="D222" s="5" t="str">
        <f>IF(C222="","",VLOOKUP($C222,'Entries 1'!A:D,2,0))</f>
        <v/>
      </c>
      <c r="E222" s="5" t="str">
        <f>IF(C222="","",VLOOKUP($C222,'Entries 1'!A:D,3,0))</f>
        <v/>
      </c>
      <c r="F222" s="26" t="str">
        <f>IF(C222="","",VLOOKUP($C222,'Entries 1'!A:D,4,0))</f>
        <v/>
      </c>
    </row>
    <row r="223" spans="4:6">
      <c r="D223" s="5" t="str">
        <f>IF(C223="","",VLOOKUP($C223,'Entries 1'!A:D,2,0))</f>
        <v/>
      </c>
      <c r="E223" s="5" t="str">
        <f>IF(C223="","",VLOOKUP($C223,'Entries 1'!A:D,3,0))</f>
        <v/>
      </c>
      <c r="F223" s="26" t="str">
        <f>IF(C223="","",VLOOKUP($C223,'Entries 1'!A:D,4,0))</f>
        <v/>
      </c>
    </row>
    <row r="224" spans="4:6">
      <c r="D224" s="5" t="str">
        <f>IF(C224="","",VLOOKUP($C224,'Entries 1'!A:D,2,0))</f>
        <v/>
      </c>
      <c r="E224" s="5" t="str">
        <f>IF(C224="","",VLOOKUP($C224,'Entries 1'!A:D,3,0))</f>
        <v/>
      </c>
      <c r="F224" s="26" t="str">
        <f>IF(C224="","",VLOOKUP($C224,'Entries 1'!A:D,4,0))</f>
        <v/>
      </c>
    </row>
    <row r="225" spans="4:6">
      <c r="D225" s="5" t="str">
        <f>IF(C225="","",VLOOKUP($C225,'Entries 1'!A:D,2,0))</f>
        <v/>
      </c>
      <c r="E225" s="5" t="str">
        <f>IF(C225="","",VLOOKUP($C225,'Entries 1'!A:D,3,0))</f>
        <v/>
      </c>
      <c r="F225" s="26" t="str">
        <f>IF(C225="","",VLOOKUP($C225,'Entries 1'!A:D,4,0))</f>
        <v/>
      </c>
    </row>
    <row r="226" spans="4:6">
      <c r="D226" s="5" t="str">
        <f>IF(C226="","",VLOOKUP($C226,'Entries 1'!A:D,2,0))</f>
        <v/>
      </c>
      <c r="E226" s="5" t="str">
        <f>IF(C226="","",VLOOKUP($C226,'Entries 1'!A:D,3,0))</f>
        <v/>
      </c>
      <c r="F226" s="26" t="str">
        <f>IF(C226="","",VLOOKUP($C226,'Entries 1'!A:D,4,0))</f>
        <v/>
      </c>
    </row>
    <row r="227" spans="4:6">
      <c r="D227" s="5" t="str">
        <f>IF(C227="","",VLOOKUP($C227,'Entries 1'!A:D,2,0))</f>
        <v/>
      </c>
      <c r="E227" s="5" t="str">
        <f>IF(C227="","",VLOOKUP($C227,'Entries 1'!A:D,3,0))</f>
        <v/>
      </c>
      <c r="F227" s="26" t="str">
        <f>IF(C227="","",VLOOKUP($C227,'Entries 1'!A:D,4,0))</f>
        <v/>
      </c>
    </row>
    <row r="228" spans="4:6">
      <c r="D228" s="5" t="str">
        <f>IF(C228="","",VLOOKUP($C228,'Entries 1'!A:D,2,0))</f>
        <v/>
      </c>
      <c r="E228" s="5" t="str">
        <f>IF(C228="","",VLOOKUP($C228,'Entries 1'!A:D,3,0))</f>
        <v/>
      </c>
      <c r="F228" s="26" t="str">
        <f>IF(C228="","",VLOOKUP($C228,'Entries 1'!A:D,4,0))</f>
        <v/>
      </c>
    </row>
    <row r="229" spans="4:6">
      <c r="D229" s="5" t="str">
        <f>IF(C229="","",VLOOKUP($C229,'Entries 1'!A:D,2,0))</f>
        <v/>
      </c>
      <c r="E229" s="5" t="str">
        <f>IF(C229="","",VLOOKUP($C229,'Entries 1'!A:D,3,0))</f>
        <v/>
      </c>
      <c r="F229" s="26" t="str">
        <f>IF(C229="","",VLOOKUP($C229,'Entries 1'!A:D,4,0))</f>
        <v/>
      </c>
    </row>
    <row r="230" spans="4:6">
      <c r="D230" s="5" t="str">
        <f>IF(C230="","",VLOOKUP($C230,'Entries 1'!A:D,2,0))</f>
        <v/>
      </c>
      <c r="E230" s="5" t="str">
        <f>IF(C230="","",VLOOKUP($C230,'Entries 1'!A:D,3,0))</f>
        <v/>
      </c>
      <c r="F230" s="26" t="str">
        <f>IF(C230="","",VLOOKUP($C230,'Entries 1'!A:D,4,0))</f>
        <v/>
      </c>
    </row>
    <row r="231" spans="4:6">
      <c r="D231" s="5" t="str">
        <f>IF(C231="","",VLOOKUP($C231,'Entries 1'!A:D,2,0))</f>
        <v/>
      </c>
      <c r="E231" s="5" t="str">
        <f>IF(C231="","",VLOOKUP($C231,'Entries 1'!A:D,3,0))</f>
        <v/>
      </c>
      <c r="F231" s="26" t="str">
        <f>IF(C231="","",VLOOKUP($C231,'Entries 1'!A:D,4,0))</f>
        <v/>
      </c>
    </row>
    <row r="232" spans="4:6">
      <c r="D232" s="5" t="str">
        <f>IF(C232="","",VLOOKUP($C232,'Entries 1'!A:D,2,0))</f>
        <v/>
      </c>
      <c r="E232" s="5" t="str">
        <f>IF(C232="","",VLOOKUP($C232,'Entries 1'!A:D,3,0))</f>
        <v/>
      </c>
      <c r="F232" s="26" t="str">
        <f>IF(C232="","",VLOOKUP($C232,'Entries 1'!A:D,4,0))</f>
        <v/>
      </c>
    </row>
    <row r="233" spans="4:6">
      <c r="D233" s="5" t="str">
        <f>IF(C233="","",VLOOKUP($C233,'Entries 1'!A:D,2,0))</f>
        <v/>
      </c>
      <c r="E233" s="5" t="str">
        <f>IF(C233="","",VLOOKUP($C233,'Entries 1'!A:D,3,0))</f>
        <v/>
      </c>
      <c r="F233" s="26" t="str">
        <f>IF(C233="","",VLOOKUP($C233,'Entries 1'!A:D,4,0))</f>
        <v/>
      </c>
    </row>
    <row r="234" spans="4:6">
      <c r="D234" s="5" t="str">
        <f>IF(C234="","",VLOOKUP($C234,'Entries 1'!A:D,2,0))</f>
        <v/>
      </c>
      <c r="E234" s="5" t="str">
        <f>IF(C234="","",VLOOKUP($C234,'Entries 1'!A:D,3,0))</f>
        <v/>
      </c>
      <c r="F234" s="26" t="str">
        <f>IF(C234="","",VLOOKUP($C234,'Entries 1'!A:D,4,0))</f>
        <v/>
      </c>
    </row>
    <row r="235" spans="4:6">
      <c r="D235" s="5" t="str">
        <f>IF(C235="","",VLOOKUP($C235,'Entries 1'!A:D,2,0))</f>
        <v/>
      </c>
      <c r="E235" s="5" t="str">
        <f>IF(C235="","",VLOOKUP($C235,'Entries 1'!A:D,3,0))</f>
        <v/>
      </c>
      <c r="F235" s="26" t="str">
        <f>IF(C235="","",VLOOKUP($C235,'Entries 1'!A:D,4,0))</f>
        <v/>
      </c>
    </row>
    <row r="236" spans="4:6">
      <c r="D236" s="5" t="str">
        <f>IF(C236="","",VLOOKUP($C236,'Entries 1'!A:D,2,0))</f>
        <v/>
      </c>
      <c r="E236" s="5" t="str">
        <f>IF(C236="","",VLOOKUP($C236,'Entries 1'!A:D,3,0))</f>
        <v/>
      </c>
      <c r="F236" s="26" t="str">
        <f>IF(C236="","",VLOOKUP($C236,'Entries 1'!A:D,4,0))</f>
        <v/>
      </c>
    </row>
    <row r="237" spans="4:6">
      <c r="D237" s="5" t="str">
        <f>IF(C237="","",VLOOKUP($C237,'Entries 1'!A:D,2,0))</f>
        <v/>
      </c>
      <c r="E237" s="5" t="str">
        <f>IF(C237="","",VLOOKUP($C237,'Entries 1'!A:D,3,0))</f>
        <v/>
      </c>
      <c r="F237" s="26" t="str">
        <f>IF(C237="","",VLOOKUP($C237,'Entries 1'!A:D,4,0))</f>
        <v/>
      </c>
    </row>
    <row r="238" spans="4:6">
      <c r="D238" s="5" t="str">
        <f>IF(C238="","",VLOOKUP($C238,'Entries 1'!A:D,2,0))</f>
        <v/>
      </c>
      <c r="E238" s="5" t="str">
        <f>IF(C238="","",VLOOKUP($C238,'Entries 1'!A:D,3,0))</f>
        <v/>
      </c>
      <c r="F238" s="26" t="str">
        <f>IF(C238="","",VLOOKUP($C238,'Entries 1'!A:D,4,0))</f>
        <v/>
      </c>
    </row>
    <row r="239" spans="4:6">
      <c r="D239" s="5" t="str">
        <f>IF(C239="","",VLOOKUP($C239,'Entries 1'!A:D,2,0))</f>
        <v/>
      </c>
      <c r="E239" s="5" t="str">
        <f>IF(C239="","",VLOOKUP($C239,'Entries 1'!A:D,3,0))</f>
        <v/>
      </c>
      <c r="F239" s="26" t="str">
        <f>IF(C239="","",VLOOKUP($C239,'Entries 1'!A:D,4,0))</f>
        <v/>
      </c>
    </row>
    <row r="240" spans="4:6">
      <c r="D240" s="5" t="str">
        <f>IF(C240="","",VLOOKUP($C240,'Entries 1'!A:D,2,0))</f>
        <v/>
      </c>
      <c r="E240" s="5" t="str">
        <f>IF(C240="","",VLOOKUP($C240,'Entries 1'!A:D,3,0))</f>
        <v/>
      </c>
      <c r="F240" s="26" t="str">
        <f>IF(C240="","",VLOOKUP($C240,'Entries 1'!A:D,4,0))</f>
        <v/>
      </c>
    </row>
    <row r="241" spans="4:6">
      <c r="D241" s="5" t="str">
        <f>IF(C241="","",VLOOKUP($C241,'Entries 1'!A:D,2,0))</f>
        <v/>
      </c>
      <c r="E241" s="5" t="str">
        <f>IF(C241="","",VLOOKUP($C241,'Entries 1'!A:D,3,0))</f>
        <v/>
      </c>
      <c r="F241" s="26" t="str">
        <f>IF(C241="","",VLOOKUP($C241,'Entries 1'!A:D,4,0))</f>
        <v/>
      </c>
    </row>
    <row r="242" spans="4:6">
      <c r="D242" s="5" t="str">
        <f>IF(C242="","",VLOOKUP($C242,'Entries 1'!A:D,2,0))</f>
        <v/>
      </c>
      <c r="E242" s="5" t="str">
        <f>IF(C242="","",VLOOKUP($C242,'Entries 1'!A:D,3,0))</f>
        <v/>
      </c>
      <c r="F242" s="26" t="str">
        <f>IF(C242="","",VLOOKUP($C242,'Entries 1'!A:D,4,0))</f>
        <v/>
      </c>
    </row>
    <row r="243" spans="4:6">
      <c r="D243" s="5" t="str">
        <f>IF(C243="","",VLOOKUP($C243,'Entries 1'!A:D,2,0))</f>
        <v/>
      </c>
      <c r="E243" s="5" t="str">
        <f>IF(C243="","",VLOOKUP($C243,'Entries 1'!A:D,3,0))</f>
        <v/>
      </c>
      <c r="F243" s="26" t="str">
        <f>IF(C243="","",VLOOKUP($C243,'Entries 1'!A:D,4,0))</f>
        <v/>
      </c>
    </row>
    <row r="244" spans="4:6">
      <c r="D244" s="5" t="str">
        <f>IF(C244="","",VLOOKUP($C244,'Entries 1'!A:D,2,0))</f>
        <v/>
      </c>
      <c r="E244" s="5" t="str">
        <f>IF(C244="","",VLOOKUP($C244,'Entries 1'!A:D,3,0))</f>
        <v/>
      </c>
      <c r="F244" s="26" t="str">
        <f>IF(C244="","",VLOOKUP($C244,'Entries 1'!A:D,4,0))</f>
        <v/>
      </c>
    </row>
    <row r="245" spans="4:6">
      <c r="D245" s="5" t="str">
        <f>IF(C245="","",VLOOKUP($C245,'Entries 1'!A:D,2,0))</f>
        <v/>
      </c>
      <c r="E245" s="5" t="str">
        <f>IF(C245="","",VLOOKUP($C245,'Entries 1'!A:D,3,0))</f>
        <v/>
      </c>
      <c r="F245" s="26" t="str">
        <f>IF(C245="","",VLOOKUP($C245,'Entries 1'!A:D,4,0))</f>
        <v/>
      </c>
    </row>
    <row r="246" spans="4:6">
      <c r="D246" s="5" t="str">
        <f>IF(C246="","",VLOOKUP($C246,'Entries 1'!A:D,2,0))</f>
        <v/>
      </c>
      <c r="E246" s="5" t="str">
        <f>IF(C246="","",VLOOKUP($C246,'Entries 1'!A:D,3,0))</f>
        <v/>
      </c>
      <c r="F246" s="26" t="str">
        <f>IF(C246="","",VLOOKUP($C246,'Entries 1'!A:D,4,0))</f>
        <v/>
      </c>
    </row>
    <row r="247" spans="4:6">
      <c r="D247" s="5" t="str">
        <f>IF(C247="","",VLOOKUP($C247,'Entries 1'!A:D,2,0))</f>
        <v/>
      </c>
      <c r="E247" s="5" t="str">
        <f>IF(C247="","",VLOOKUP($C247,'Entries 1'!A:D,3,0))</f>
        <v/>
      </c>
      <c r="F247" s="26" t="str">
        <f>IF(C247="","",VLOOKUP($C247,'Entries 1'!A:D,4,0))</f>
        <v/>
      </c>
    </row>
    <row r="248" spans="4:6">
      <c r="D248" s="5" t="str">
        <f>IF(C248="","",VLOOKUP($C248,'Entries 1'!A:D,2,0))</f>
        <v/>
      </c>
      <c r="E248" s="5" t="str">
        <f>IF(C248="","",VLOOKUP($C248,'Entries 1'!A:D,3,0))</f>
        <v/>
      </c>
      <c r="F248" s="26" t="str">
        <f>IF(C248="","",VLOOKUP($C248,'Entries 1'!A:D,4,0))</f>
        <v/>
      </c>
    </row>
    <row r="249" spans="4:6">
      <c r="D249" s="5" t="str">
        <f>IF(C249="","",VLOOKUP($C249,'Entries 1'!A:D,2,0))</f>
        <v/>
      </c>
      <c r="E249" s="5" t="str">
        <f>IF(C249="","",VLOOKUP($C249,'Entries 1'!A:D,3,0))</f>
        <v/>
      </c>
      <c r="F249" s="26" t="str">
        <f>IF(C249="","",VLOOKUP($C249,'Entries 1'!A:D,4,0))</f>
        <v/>
      </c>
    </row>
    <row r="250" spans="4:6">
      <c r="D250" s="5" t="str">
        <f>IF(C250="","",VLOOKUP($C250,'Entries 1'!A:D,2,0))</f>
        <v/>
      </c>
      <c r="E250" s="5" t="str">
        <f>IF(C250="","",VLOOKUP($C250,'Entries 1'!A:D,3,0))</f>
        <v/>
      </c>
      <c r="F250" s="26" t="str">
        <f>IF(C250="","",VLOOKUP($C250,'Entries 1'!A:D,4,0))</f>
        <v/>
      </c>
    </row>
    <row r="251" spans="4:6">
      <c r="D251" s="5" t="str">
        <f>IF(C251="","",VLOOKUP($C251,'Entries 1'!A:D,2,0))</f>
        <v/>
      </c>
      <c r="E251" s="5" t="str">
        <f>IF(C251="","",VLOOKUP($C251,'Entries 1'!A:D,3,0))</f>
        <v/>
      </c>
      <c r="F251" s="26" t="str">
        <f>IF(C251="","",VLOOKUP($C251,'Entries 1'!A:D,4,0))</f>
        <v/>
      </c>
    </row>
    <row r="252" spans="4:6">
      <c r="D252" s="5" t="str">
        <f>IF(C252="","",VLOOKUP($C252,'Entries 1'!A:D,2,0))</f>
        <v/>
      </c>
      <c r="E252" s="5" t="str">
        <f>IF(C252="","",VLOOKUP($C252,'Entries 1'!A:D,3,0))</f>
        <v/>
      </c>
      <c r="F252" s="26" t="str">
        <f>IF(C252="","",VLOOKUP($C252,'Entries 1'!A:D,4,0))</f>
        <v/>
      </c>
    </row>
    <row r="253" spans="4:6">
      <c r="D253" s="5" t="str">
        <f>IF(C253="","",VLOOKUP($C253,'Entries 1'!A:D,2,0))</f>
        <v/>
      </c>
      <c r="E253" s="5" t="str">
        <f>IF(C253="","",VLOOKUP($C253,'Entries 1'!A:D,3,0))</f>
        <v/>
      </c>
      <c r="F253" s="26" t="str">
        <f>IF(C253="","",VLOOKUP($C253,'Entries 1'!A:D,4,0))</f>
        <v/>
      </c>
    </row>
    <row r="254" spans="4:6">
      <c r="D254" s="5" t="str">
        <f>IF(C254="","",VLOOKUP($C254,'Entries 1'!A:D,2,0))</f>
        <v/>
      </c>
      <c r="E254" s="5" t="str">
        <f>IF(C254="","",VLOOKUP($C254,'Entries 1'!A:D,3,0))</f>
        <v/>
      </c>
      <c r="F254" s="26" t="str">
        <f>IF(C254="","",VLOOKUP($C254,'Entries 1'!A:D,4,0))</f>
        <v/>
      </c>
    </row>
    <row r="255" spans="4:6">
      <c r="D255" s="5" t="str">
        <f>IF(C255="","",VLOOKUP($C255,'Entries 1'!A:D,2,0))</f>
        <v/>
      </c>
      <c r="E255" s="5" t="str">
        <f>IF(C255="","",VLOOKUP($C255,'Entries 1'!A:D,3,0))</f>
        <v/>
      </c>
      <c r="F255" s="26" t="str">
        <f>IF(C255="","",VLOOKUP($C255,'Entries 1'!A:D,4,0))</f>
        <v/>
      </c>
    </row>
    <row r="256" spans="4:6">
      <c r="D256" s="5" t="str">
        <f>IF(C256="","",VLOOKUP($C256,'Entries 1'!A:D,2,0))</f>
        <v/>
      </c>
      <c r="E256" s="5" t="str">
        <f>IF(C256="","",VLOOKUP($C256,'Entries 1'!A:D,3,0))</f>
        <v/>
      </c>
      <c r="F256" s="26" t="str">
        <f>IF(C256="","",VLOOKUP($C256,'Entries 1'!A:D,4,0))</f>
        <v/>
      </c>
    </row>
    <row r="257" spans="4:6">
      <c r="D257" s="5" t="str">
        <f>IF(C257="","",VLOOKUP($C257,'Entries 1'!A:D,2,0))</f>
        <v/>
      </c>
      <c r="E257" s="5" t="str">
        <f>IF(C257="","",VLOOKUP($C257,'Entries 1'!A:D,3,0))</f>
        <v/>
      </c>
      <c r="F257" s="26" t="str">
        <f>IF(C257="","",VLOOKUP($C257,'Entries 1'!A:D,4,0))</f>
        <v/>
      </c>
    </row>
    <row r="258" spans="4:6">
      <c r="D258" s="5" t="str">
        <f>IF(C258="","",VLOOKUP($C258,'Entries 1'!A:D,2,0))</f>
        <v/>
      </c>
      <c r="E258" s="5" t="str">
        <f>IF(C258="","",VLOOKUP($C258,'Entries 1'!A:D,3,0))</f>
        <v/>
      </c>
      <c r="F258" s="26" t="str">
        <f>IF(C258="","",VLOOKUP($C258,'Entries 1'!A:D,4,0))</f>
        <v/>
      </c>
    </row>
    <row r="259" spans="4:6">
      <c r="D259" s="5" t="str">
        <f>IF(C259="","",VLOOKUP($C259,'Entries 1'!A:D,2,0))</f>
        <v/>
      </c>
      <c r="E259" s="5" t="str">
        <f>IF(C259="","",VLOOKUP($C259,'Entries 1'!A:D,3,0))</f>
        <v/>
      </c>
      <c r="F259" s="26" t="str">
        <f>IF(C259="","",VLOOKUP($C259,'Entries 1'!A:D,4,0))</f>
        <v/>
      </c>
    </row>
    <row r="260" spans="4:6">
      <c r="D260" s="5" t="str">
        <f>IF(C260="","",VLOOKUP($C260,'Entries 1'!A:D,2,0))</f>
        <v/>
      </c>
      <c r="E260" s="5" t="str">
        <f>IF(C260="","",VLOOKUP($C260,'Entries 1'!A:D,3,0))</f>
        <v/>
      </c>
      <c r="F260" s="26" t="str">
        <f>IF(C260="","",VLOOKUP($C260,'Entries 1'!A:D,4,0))</f>
        <v/>
      </c>
    </row>
    <row r="261" spans="4:6">
      <c r="D261" s="5" t="str">
        <f>IF(C261="","",VLOOKUP($C261,'Entries 1'!A:D,2,0))</f>
        <v/>
      </c>
      <c r="E261" s="5" t="str">
        <f>IF(C261="","",VLOOKUP($C261,'Entries 1'!A:D,3,0))</f>
        <v/>
      </c>
      <c r="F261" s="26" t="str">
        <f>IF(C261="","",VLOOKUP($C261,'Entries 1'!A:D,4,0))</f>
        <v/>
      </c>
    </row>
    <row r="262" spans="4:6">
      <c r="D262" s="5" t="str">
        <f>IF(C262="","",VLOOKUP($C262,'Entries 1'!A:D,2,0))</f>
        <v/>
      </c>
      <c r="E262" s="5" t="str">
        <f>IF(C262="","",VLOOKUP($C262,'Entries 1'!A:D,3,0))</f>
        <v/>
      </c>
      <c r="F262" s="26" t="str">
        <f>IF(C262="","",VLOOKUP($C262,'Entries 1'!A:D,4,0))</f>
        <v/>
      </c>
    </row>
    <row r="263" spans="4:6">
      <c r="D263" s="5" t="str">
        <f>IF(C263="","",VLOOKUP($C263,'Entries 1'!A:D,2,0))</f>
        <v/>
      </c>
      <c r="E263" s="5" t="str">
        <f>IF(C263="","",VLOOKUP($C263,'Entries 1'!A:D,3,0))</f>
        <v/>
      </c>
      <c r="F263" s="26" t="str">
        <f>IF(C263="","",VLOOKUP($C263,'Entries 1'!A:D,4,0))</f>
        <v/>
      </c>
    </row>
    <row r="264" spans="4:6">
      <c r="D264" s="5" t="str">
        <f>IF(C264="","",VLOOKUP($C264,'Entries 1'!A:D,2,0))</f>
        <v/>
      </c>
      <c r="E264" s="5" t="str">
        <f>IF(C264="","",VLOOKUP($C264,'Entries 1'!A:D,3,0))</f>
        <v/>
      </c>
      <c r="F264" s="26" t="str">
        <f>IF(C264="","",VLOOKUP($C264,'Entries 1'!A:D,4,0))</f>
        <v/>
      </c>
    </row>
    <row r="265" spans="4:6">
      <c r="D265" s="5" t="str">
        <f>IF(C265="","",VLOOKUP($C265,'Entries 1'!A:D,2,0))</f>
        <v/>
      </c>
      <c r="E265" s="5" t="str">
        <f>IF(C265="","",VLOOKUP($C265,'Entries 1'!A:D,3,0))</f>
        <v/>
      </c>
      <c r="F265" s="26" t="str">
        <f>IF(C265="","",VLOOKUP($C265,'Entries 1'!A:D,4,0))</f>
        <v/>
      </c>
    </row>
    <row r="266" spans="4:6">
      <c r="D266" s="5" t="str">
        <f>IF(C266="","",VLOOKUP($C266,'Entries 1'!A:D,2,0))</f>
        <v/>
      </c>
      <c r="E266" s="5" t="str">
        <f>IF(C266="","",VLOOKUP($C266,'Entries 1'!A:D,3,0))</f>
        <v/>
      </c>
      <c r="F266" s="26" t="str">
        <f>IF(C266="","",VLOOKUP($C266,'Entries 1'!A:D,4,0))</f>
        <v/>
      </c>
    </row>
    <row r="267" spans="4:6">
      <c r="D267" s="5" t="str">
        <f>IF(C267="","",VLOOKUP($C267,'Entries 1'!A:D,2,0))</f>
        <v/>
      </c>
      <c r="E267" s="5" t="str">
        <f>IF(C267="","",VLOOKUP($C267,'Entries 1'!A:D,3,0))</f>
        <v/>
      </c>
      <c r="F267" s="26" t="str">
        <f>IF(C267="","",VLOOKUP($C267,'Entries 1'!A:D,4,0))</f>
        <v/>
      </c>
    </row>
    <row r="268" spans="4:6">
      <c r="D268" s="5" t="str">
        <f>IF(C268="","",VLOOKUP($C268,'Entries 1'!A:D,2,0))</f>
        <v/>
      </c>
      <c r="E268" s="5" t="str">
        <f>IF(C268="","",VLOOKUP($C268,'Entries 1'!A:D,3,0))</f>
        <v/>
      </c>
      <c r="F268" s="26" t="str">
        <f>IF(C268="","",VLOOKUP($C268,'Entries 1'!A:D,4,0))</f>
        <v/>
      </c>
    </row>
    <row r="269" spans="4:6">
      <c r="D269" s="5" t="str">
        <f>IF(C269="","",VLOOKUP($C269,'Entries 1'!A:D,2,0))</f>
        <v/>
      </c>
      <c r="E269" s="5" t="str">
        <f>IF(C269="","",VLOOKUP($C269,'Entries 1'!A:D,3,0))</f>
        <v/>
      </c>
      <c r="F269" s="26" t="str">
        <f>IF(C269="","",VLOOKUP($C269,'Entries 1'!A:D,4,0))</f>
        <v/>
      </c>
    </row>
    <row r="270" spans="4:6">
      <c r="D270" s="5" t="str">
        <f>IF(C270="","",VLOOKUP($C270,'Entries 1'!A:D,2,0))</f>
        <v/>
      </c>
      <c r="E270" s="5" t="str">
        <f>IF(C270="","",VLOOKUP($C270,'Entries 1'!A:D,3,0))</f>
        <v/>
      </c>
      <c r="F270" s="26" t="str">
        <f>IF(C270="","",VLOOKUP($C270,'Entries 1'!A:D,4,0))</f>
        <v/>
      </c>
    </row>
    <row r="271" spans="4:6">
      <c r="D271" s="5" t="str">
        <f>IF(C271="","",VLOOKUP($C271,'Entries 1'!A:D,2,0))</f>
        <v/>
      </c>
      <c r="E271" s="5" t="str">
        <f>IF(C271="","",VLOOKUP($C271,'Entries 1'!A:D,3,0))</f>
        <v/>
      </c>
      <c r="F271" s="26" t="str">
        <f>IF(C271="","",VLOOKUP($C271,'Entries 1'!A:D,4,0))</f>
        <v/>
      </c>
    </row>
    <row r="272" spans="4:6">
      <c r="D272" s="5" t="str">
        <f>IF(C272="","",VLOOKUP($C272,'Entries 1'!A:D,2,0))</f>
        <v/>
      </c>
      <c r="E272" s="5" t="str">
        <f>IF(C272="","",VLOOKUP($C272,'Entries 1'!A:D,3,0))</f>
        <v/>
      </c>
      <c r="F272" s="26" t="str">
        <f>IF(C272="","",VLOOKUP($C272,'Entries 1'!A:D,4,0))</f>
        <v/>
      </c>
    </row>
    <row r="273" spans="4:6">
      <c r="D273" s="5" t="str">
        <f>IF(C273="","",VLOOKUP($C273,'Entries 1'!A:D,2,0))</f>
        <v/>
      </c>
      <c r="E273" s="5" t="str">
        <f>IF(C273="","",VLOOKUP($C273,'Entries 1'!A:D,3,0))</f>
        <v/>
      </c>
      <c r="F273" s="26" t="str">
        <f>IF(C273="","",VLOOKUP($C273,'Entries 1'!A:D,4,0))</f>
        <v/>
      </c>
    </row>
    <row r="274" spans="4:6">
      <c r="D274" s="5" t="str">
        <f>IF(C274="","",VLOOKUP($C274,'Entries 1'!A:D,2,0))</f>
        <v/>
      </c>
      <c r="E274" s="5" t="str">
        <f>IF(C274="","",VLOOKUP($C274,'Entries 1'!A:D,3,0))</f>
        <v/>
      </c>
      <c r="F274" s="26" t="str">
        <f>IF(C274="","",VLOOKUP($C274,'Entries 1'!A:D,4,0))</f>
        <v/>
      </c>
    </row>
    <row r="275" spans="4:6">
      <c r="D275" s="5" t="str">
        <f>IF(C275="","",VLOOKUP($C275,'Entries 1'!A:D,2,0))</f>
        <v/>
      </c>
      <c r="E275" s="5" t="str">
        <f>IF(C275="","",VLOOKUP($C275,'Entries 1'!A:D,3,0))</f>
        <v/>
      </c>
      <c r="F275" s="26" t="str">
        <f>IF(C275="","",VLOOKUP($C275,'Entries 1'!A:D,4,0))</f>
        <v/>
      </c>
    </row>
    <row r="276" spans="4:6">
      <c r="D276" s="5" t="str">
        <f>IF(C276="","",VLOOKUP($C276,'Entries 1'!A:D,2,0))</f>
        <v/>
      </c>
      <c r="E276" s="5" t="str">
        <f>IF(C276="","",VLOOKUP($C276,'Entries 1'!A:D,3,0))</f>
        <v/>
      </c>
      <c r="F276" s="26" t="str">
        <f>IF(C276="","",VLOOKUP($C276,'Entries 1'!A:D,4,0))</f>
        <v/>
      </c>
    </row>
    <row r="277" spans="4:6">
      <c r="D277" s="5" t="str">
        <f>IF(C277="","",VLOOKUP($C277,'Entries 1'!A:D,2,0))</f>
        <v/>
      </c>
      <c r="E277" s="5" t="str">
        <f>IF(C277="","",VLOOKUP($C277,'Entries 1'!A:D,3,0))</f>
        <v/>
      </c>
      <c r="F277" s="26" t="str">
        <f>IF(C277="","",VLOOKUP($C277,'Entries 1'!A:D,4,0))</f>
        <v/>
      </c>
    </row>
    <row r="278" spans="4:6">
      <c r="D278" s="5" t="str">
        <f>IF(C278="","",VLOOKUP($C278,'Entries 1'!A:D,2,0))</f>
        <v/>
      </c>
      <c r="E278" s="5" t="str">
        <f>IF(C278="","",VLOOKUP($C278,'Entries 1'!A:D,3,0))</f>
        <v/>
      </c>
      <c r="F278" s="26" t="str">
        <f>IF(C278="","",VLOOKUP($C278,'Entries 1'!A:D,4,0))</f>
        <v/>
      </c>
    </row>
    <row r="279" spans="4:6">
      <c r="D279" s="5" t="str">
        <f>IF(C279="","",VLOOKUP($C279,'Entries 1'!A:D,2,0))</f>
        <v/>
      </c>
      <c r="E279" s="5" t="str">
        <f>IF(C279="","",VLOOKUP($C279,'Entries 1'!A:D,3,0))</f>
        <v/>
      </c>
      <c r="F279" s="26" t="str">
        <f>IF(C279="","",VLOOKUP($C279,'Entries 1'!A:D,4,0))</f>
        <v/>
      </c>
    </row>
    <row r="280" spans="4:6">
      <c r="D280" s="5" t="str">
        <f>IF(C280="","",VLOOKUP($C280,'Entries 1'!A:D,2,0))</f>
        <v/>
      </c>
      <c r="E280" s="5" t="str">
        <f>IF(C280="","",VLOOKUP($C280,'Entries 1'!A:D,3,0))</f>
        <v/>
      </c>
      <c r="F280" s="26" t="str">
        <f>IF(C280="","",VLOOKUP($C280,'Entries 1'!A:D,4,0))</f>
        <v/>
      </c>
    </row>
    <row r="281" spans="4:6">
      <c r="D281" s="5" t="str">
        <f>IF(C281="","",VLOOKUP($C281,'Entries 1'!A:D,2,0))</f>
        <v/>
      </c>
      <c r="E281" s="5" t="str">
        <f>IF(C281="","",VLOOKUP($C281,'Entries 1'!A:D,3,0))</f>
        <v/>
      </c>
      <c r="F281" s="26" t="str">
        <f>IF(C281="","",VLOOKUP($C281,'Entries 1'!A:D,4,0))</f>
        <v/>
      </c>
    </row>
    <row r="282" spans="4:6">
      <c r="D282" s="5" t="str">
        <f>IF(C282="","",VLOOKUP($C282,'Entries 1'!A:D,2,0))</f>
        <v/>
      </c>
      <c r="E282" s="5" t="str">
        <f>IF(C282="","",VLOOKUP($C282,'Entries 1'!A:D,3,0))</f>
        <v/>
      </c>
      <c r="F282" s="26" t="str">
        <f>IF(C282="","",VLOOKUP($C282,'Entries 1'!A:D,4,0))</f>
        <v/>
      </c>
    </row>
    <row r="283" spans="4:6">
      <c r="D283" s="5" t="str">
        <f>IF(C283="","",VLOOKUP($C283,'Entries 1'!A:D,2,0))</f>
        <v/>
      </c>
      <c r="E283" s="5" t="str">
        <f>IF(C283="","",VLOOKUP($C283,'Entries 1'!A:D,3,0))</f>
        <v/>
      </c>
      <c r="F283" s="26" t="str">
        <f>IF(C283="","",VLOOKUP($C283,'Entries 1'!A:D,4,0))</f>
        <v/>
      </c>
    </row>
    <row r="284" spans="4:6">
      <c r="D284" s="5" t="str">
        <f>IF(C284="","",VLOOKUP($C284,'Entries 1'!A:D,2,0))</f>
        <v/>
      </c>
      <c r="E284" s="5" t="str">
        <f>IF(C284="","",VLOOKUP($C284,'Entries 1'!A:D,3,0))</f>
        <v/>
      </c>
      <c r="F284" s="26" t="str">
        <f>IF(C284="","",VLOOKUP($C284,'Entries 1'!A:D,4,0))</f>
        <v/>
      </c>
    </row>
    <row r="285" spans="4:6">
      <c r="D285" s="5" t="str">
        <f>IF(C285="","",VLOOKUP($C285,'Entries 1'!A:D,2,0))</f>
        <v/>
      </c>
      <c r="E285" s="5" t="str">
        <f>IF(C285="","",VLOOKUP($C285,'Entries 1'!A:D,3,0))</f>
        <v/>
      </c>
      <c r="F285" s="26" t="str">
        <f>IF(C285="","",VLOOKUP($C285,'Entries 1'!A:D,4,0))</f>
        <v/>
      </c>
    </row>
    <row r="286" spans="4:6">
      <c r="D286" s="5" t="str">
        <f>IF(C286="","",VLOOKUP($C286,'Entries 1'!A:D,2,0))</f>
        <v/>
      </c>
      <c r="E286" s="5" t="str">
        <f>IF(C286="","",VLOOKUP($C286,'Entries 1'!A:D,3,0))</f>
        <v/>
      </c>
      <c r="F286" s="26" t="str">
        <f>IF(C286="","",VLOOKUP($C286,'Entries 1'!A:D,4,0))</f>
        <v/>
      </c>
    </row>
    <row r="287" spans="4:6">
      <c r="D287" s="5" t="str">
        <f>IF(C287="","",VLOOKUP($C287,'Entries 1'!A:D,2,0))</f>
        <v/>
      </c>
      <c r="E287" s="5" t="str">
        <f>IF(C287="","",VLOOKUP($C287,'Entries 1'!A:D,3,0))</f>
        <v/>
      </c>
      <c r="F287" s="26" t="str">
        <f>IF(C287="","",VLOOKUP($C287,'Entries 1'!A:D,4,0))</f>
        <v/>
      </c>
    </row>
    <row r="288" spans="4:6">
      <c r="D288" s="5" t="str">
        <f>IF(C288="","",VLOOKUP($C288,'Entries 1'!A:D,2,0))</f>
        <v/>
      </c>
      <c r="E288" s="5" t="str">
        <f>IF(C288="","",VLOOKUP($C288,'Entries 1'!A:D,3,0))</f>
        <v/>
      </c>
      <c r="F288" s="26" t="str">
        <f>IF(C288="","",VLOOKUP($C288,'Entries 1'!A:D,4,0))</f>
        <v/>
      </c>
    </row>
    <row r="289" spans="4:6">
      <c r="D289" s="5" t="str">
        <f>IF(C289="","",VLOOKUP($C289,'Entries 1'!A:D,2,0))</f>
        <v/>
      </c>
      <c r="E289" s="5" t="str">
        <f>IF(C289="","",VLOOKUP($C289,'Entries 1'!A:D,3,0))</f>
        <v/>
      </c>
      <c r="F289" s="26" t="str">
        <f>IF(C289="","",VLOOKUP($C289,'Entries 1'!A:D,4,0))</f>
        <v/>
      </c>
    </row>
    <row r="290" spans="4:6">
      <c r="D290" s="5" t="str">
        <f>IF(C290="","",VLOOKUP($C290,'Entries 1'!A:D,2,0))</f>
        <v/>
      </c>
      <c r="E290" s="5" t="str">
        <f>IF(C290="","",VLOOKUP($C290,'Entries 1'!A:D,3,0))</f>
        <v/>
      </c>
      <c r="F290" s="26" t="str">
        <f>IF(C290="","",VLOOKUP($C290,'Entries 1'!A:D,4,0))</f>
        <v/>
      </c>
    </row>
    <row r="291" spans="4:6">
      <c r="D291" s="5" t="str">
        <f>IF(C291="","",VLOOKUP($C291,'Entries 1'!A:D,2,0))</f>
        <v/>
      </c>
      <c r="E291" s="5" t="str">
        <f>IF(C291="","",VLOOKUP($C291,'Entries 1'!A:D,3,0))</f>
        <v/>
      </c>
      <c r="F291" s="26" t="str">
        <f>IF(C291="","",VLOOKUP($C291,'Entries 1'!A:D,4,0))</f>
        <v/>
      </c>
    </row>
    <row r="292" spans="4:6">
      <c r="D292" s="5" t="str">
        <f>IF(C292="","",VLOOKUP($C292,'Entries 1'!A:D,2,0))</f>
        <v/>
      </c>
      <c r="E292" s="5" t="str">
        <f>IF(C292="","",VLOOKUP($C292,'Entries 1'!A:D,3,0))</f>
        <v/>
      </c>
      <c r="F292" s="26" t="str">
        <f>IF(C292="","",VLOOKUP($C292,'Entries 1'!A:D,4,0))</f>
        <v/>
      </c>
    </row>
    <row r="293" spans="4:6">
      <c r="D293" s="5" t="str">
        <f>IF(C293="","",VLOOKUP($C293,'Entries 1'!A:D,2,0))</f>
        <v/>
      </c>
      <c r="E293" s="5" t="str">
        <f>IF(C293="","",VLOOKUP($C293,'Entries 1'!A:D,3,0))</f>
        <v/>
      </c>
      <c r="F293" s="26" t="str">
        <f>IF(C293="","",VLOOKUP($C293,'Entries 1'!A:D,4,0))</f>
        <v/>
      </c>
    </row>
    <row r="294" spans="4:6">
      <c r="D294" s="5" t="str">
        <f>IF(C294="","",VLOOKUP($C294,'Entries 1'!A:D,2,0))</f>
        <v/>
      </c>
      <c r="E294" s="5" t="str">
        <f>IF(C294="","",VLOOKUP($C294,'Entries 1'!A:D,3,0))</f>
        <v/>
      </c>
      <c r="F294" s="26" t="str">
        <f>IF(C294="","",VLOOKUP($C294,'Entries 1'!A:D,4,0))</f>
        <v/>
      </c>
    </row>
    <row r="295" spans="4:6">
      <c r="D295" s="5" t="str">
        <f>IF(C295="","",VLOOKUP($C295,'Entries 1'!A:D,2,0))</f>
        <v/>
      </c>
      <c r="E295" s="5" t="str">
        <f>IF(C295="","",VLOOKUP($C295,'Entries 1'!A:D,3,0))</f>
        <v/>
      </c>
      <c r="F295" s="26" t="str">
        <f>IF(C295="","",VLOOKUP($C295,'Entries 1'!A:D,4,0))</f>
        <v/>
      </c>
    </row>
    <row r="296" spans="4:6">
      <c r="D296" s="5" t="str">
        <f>IF(C296="","",VLOOKUP($C296,'Entries 1'!A:D,2,0))</f>
        <v/>
      </c>
      <c r="E296" s="5" t="str">
        <f>IF(C296="","",VLOOKUP($C296,'Entries 1'!A:D,3,0))</f>
        <v/>
      </c>
      <c r="F296" s="26" t="str">
        <f>IF(C296="","",VLOOKUP($C296,'Entries 1'!A:D,4,0))</f>
        <v/>
      </c>
    </row>
    <row r="297" spans="4:6">
      <c r="D297" s="5" t="str">
        <f>IF(C297="","",VLOOKUP($C297,'Entries 1'!A:D,2,0))</f>
        <v/>
      </c>
      <c r="E297" s="5" t="str">
        <f>IF(C297="","",VLOOKUP($C297,'Entries 1'!A:D,3,0))</f>
        <v/>
      </c>
      <c r="F297" s="26" t="str">
        <f>IF(C297="","",VLOOKUP($C297,'Entries 1'!A:D,4,0))</f>
        <v/>
      </c>
    </row>
    <row r="298" spans="4:6">
      <c r="D298" s="5" t="str">
        <f>IF(C298="","",VLOOKUP($C298,'Entries 1'!A:D,2,0))</f>
        <v/>
      </c>
      <c r="E298" s="5" t="str">
        <f>IF(C298="","",VLOOKUP($C298,'Entries 1'!A:D,3,0))</f>
        <v/>
      </c>
      <c r="F298" s="26" t="str">
        <f>IF(C298="","",VLOOKUP($C298,'Entries 1'!A:D,4,0))</f>
        <v/>
      </c>
    </row>
    <row r="299" spans="4:6">
      <c r="D299" s="5" t="str">
        <f>IF(C299="","",VLOOKUP($C299,'Entries 1'!A:D,2,0))</f>
        <v/>
      </c>
      <c r="E299" s="5" t="str">
        <f>IF(C299="","",VLOOKUP($C299,'Entries 1'!A:D,3,0))</f>
        <v/>
      </c>
      <c r="F299" s="26" t="str">
        <f>IF(C299="","",VLOOKUP($C299,'Entries 1'!A:D,4,0))</f>
        <v/>
      </c>
    </row>
    <row r="300" spans="4:6">
      <c r="D300" s="5" t="str">
        <f>IF(C300="","",VLOOKUP($C300,'Entries 1'!A:D,2,0))</f>
        <v/>
      </c>
      <c r="E300" s="5" t="str">
        <f>IF(C300="","",VLOOKUP($C300,'Entries 1'!A:D,3,0))</f>
        <v/>
      </c>
      <c r="F300" s="26" t="str">
        <f>IF(C300="","",VLOOKUP($C300,'Entries 1'!A:D,4,0))</f>
        <v/>
      </c>
    </row>
    <row r="301" spans="4:6">
      <c r="D301" s="5" t="str">
        <f>IF(C301="","",VLOOKUP($C301,'Entries 1'!A:D,2,0))</f>
        <v/>
      </c>
      <c r="E301" s="5" t="str">
        <f>IF(C301="","",VLOOKUP($C301,'Entries 1'!A:D,3,0))</f>
        <v/>
      </c>
      <c r="F301" s="26" t="str">
        <f>IF(C301="","",VLOOKUP($C301,'Entries 1'!A:D,4,0))</f>
        <v/>
      </c>
    </row>
    <row r="302" spans="4:6">
      <c r="D302" s="5" t="str">
        <f>IF(C302="","",VLOOKUP($C302,'Entries 1'!A:D,2,0))</f>
        <v/>
      </c>
      <c r="E302" s="5" t="str">
        <f>IF(C302="","",VLOOKUP($C302,'Entries 1'!A:D,3,0))</f>
        <v/>
      </c>
      <c r="F302" s="26" t="str">
        <f>IF(C302="","",VLOOKUP($C302,'Entries 1'!A:D,4,0))</f>
        <v/>
      </c>
    </row>
    <row r="303" spans="4:6">
      <c r="D303" s="5" t="str">
        <f>IF(C303="","",VLOOKUP($C303,'Entries 1'!A:D,2,0))</f>
        <v/>
      </c>
      <c r="E303" s="5" t="str">
        <f>IF(C303="","",VLOOKUP($C303,'Entries 1'!A:D,3,0))</f>
        <v/>
      </c>
      <c r="F303" s="26" t="str">
        <f>IF(C303="","",VLOOKUP($C303,'Entries 1'!A:D,4,0))</f>
        <v/>
      </c>
    </row>
    <row r="304" spans="4:6">
      <c r="D304" s="5" t="str">
        <f>IF(C304="","",VLOOKUP($C304,'Entries 1'!A:D,2,0))</f>
        <v/>
      </c>
      <c r="E304" s="5" t="str">
        <f>IF(C304="","",VLOOKUP($C304,'Entries 1'!A:D,3,0))</f>
        <v/>
      </c>
      <c r="F304" s="26" t="str">
        <f>IF(C304="","",VLOOKUP($C304,'Entries 1'!A:D,4,0))</f>
        <v/>
      </c>
    </row>
    <row r="305" spans="4:6">
      <c r="D305" s="5" t="str">
        <f>IF(C305="","",VLOOKUP($C305,'Entries 1'!A:D,2,0))</f>
        <v/>
      </c>
      <c r="E305" s="5" t="str">
        <f>IF(C305="","",VLOOKUP($C305,'Entries 1'!A:D,3,0))</f>
        <v/>
      </c>
      <c r="F305" s="26" t="str">
        <f>IF(C305="","",VLOOKUP($C305,'Entries 1'!A:D,4,0))</f>
        <v/>
      </c>
    </row>
    <row r="306" spans="4:6">
      <c r="D306" s="5" t="str">
        <f>IF(C306="","",VLOOKUP($C306,'Entries 1'!A:D,2,0))</f>
        <v/>
      </c>
      <c r="E306" s="5" t="str">
        <f>IF(C306="","",VLOOKUP($C306,'Entries 1'!A:D,3,0))</f>
        <v/>
      </c>
      <c r="F306" s="26" t="str">
        <f>IF(C306="","",VLOOKUP($C306,'Entries 1'!A:D,4,0))</f>
        <v/>
      </c>
    </row>
    <row r="307" spans="4:6">
      <c r="D307" s="5" t="str">
        <f>IF(C307="","",VLOOKUP($C307,'Entries 1'!A:D,2,0))</f>
        <v/>
      </c>
      <c r="E307" s="5" t="str">
        <f>IF(C307="","",VLOOKUP($C307,'Entries 1'!A:D,3,0))</f>
        <v/>
      </c>
      <c r="F307" s="26" t="str">
        <f>IF(C307="","",VLOOKUP($C307,'Entries 1'!A:D,4,0))</f>
        <v/>
      </c>
    </row>
    <row r="308" spans="4:6">
      <c r="D308" s="5" t="str">
        <f>IF(C308="","",VLOOKUP($C308,'Entries 1'!A:D,2,0))</f>
        <v/>
      </c>
      <c r="E308" s="5" t="str">
        <f>IF(C308="","",VLOOKUP($C308,'Entries 1'!A:D,3,0))</f>
        <v/>
      </c>
      <c r="F308" s="26" t="str">
        <f>IF(C308="","",VLOOKUP($C308,'Entries 1'!A:D,4,0))</f>
        <v/>
      </c>
    </row>
    <row r="309" spans="4:6">
      <c r="D309" s="5" t="str">
        <f>IF(C309="","",VLOOKUP($C309,'Entries 1'!A:D,2,0))</f>
        <v/>
      </c>
      <c r="E309" s="5" t="str">
        <f>IF(C309="","",VLOOKUP($C309,'Entries 1'!A:D,3,0))</f>
        <v/>
      </c>
      <c r="F309" s="26" t="str">
        <f>IF(C309="","",VLOOKUP($C309,'Entries 1'!A:D,4,0))</f>
        <v/>
      </c>
    </row>
    <row r="310" spans="4:6">
      <c r="D310" s="5" t="str">
        <f>IF(C310="","",VLOOKUP($C310,'Entries 1'!A:D,2,0))</f>
        <v/>
      </c>
      <c r="E310" s="5" t="str">
        <f>IF(C310="","",VLOOKUP($C310,'Entries 1'!A:D,3,0))</f>
        <v/>
      </c>
      <c r="F310" s="26" t="str">
        <f>IF(C310="","",VLOOKUP($C310,'Entries 1'!A:D,4,0))</f>
        <v/>
      </c>
    </row>
    <row r="311" spans="4:6">
      <c r="D311" s="5" t="str">
        <f>IF(C311="","",VLOOKUP($C311,'Entries 1'!A:D,2,0))</f>
        <v/>
      </c>
      <c r="E311" s="5" t="str">
        <f>IF(C311="","",VLOOKUP($C311,'Entries 1'!A:D,3,0))</f>
        <v/>
      </c>
      <c r="F311" s="26" t="str">
        <f>IF(C311="","",VLOOKUP($C311,'Entries 1'!A:D,4,0))</f>
        <v/>
      </c>
    </row>
    <row r="312" spans="4:6">
      <c r="D312" s="5" t="str">
        <f>IF(C312="","",VLOOKUP($C312,'Entries 1'!A:D,2,0))</f>
        <v/>
      </c>
      <c r="E312" s="5" t="str">
        <f>IF(C312="","",VLOOKUP($C312,'Entries 1'!A:D,3,0))</f>
        <v/>
      </c>
      <c r="F312" s="26" t="str">
        <f>IF(C312="","",VLOOKUP($C312,'Entries 1'!A:D,4,0))</f>
        <v/>
      </c>
    </row>
    <row r="313" spans="4:6">
      <c r="D313" s="5" t="str">
        <f>IF(C313="","",VLOOKUP($C313,'Entries 1'!A:D,2,0))</f>
        <v/>
      </c>
      <c r="E313" s="5" t="str">
        <f>IF(C313="","",VLOOKUP($C313,'Entries 1'!A:D,3,0))</f>
        <v/>
      </c>
      <c r="F313" s="26" t="str">
        <f>IF(C313="","",VLOOKUP($C313,'Entries 1'!A:D,4,0))</f>
        <v/>
      </c>
    </row>
    <row r="314" spans="4:6">
      <c r="D314" s="5" t="str">
        <f>IF(C314="","",VLOOKUP($C314,'Entries 1'!A:D,2,0))</f>
        <v/>
      </c>
      <c r="E314" s="5" t="str">
        <f>IF(C314="","",VLOOKUP($C314,'Entries 1'!A:D,3,0))</f>
        <v/>
      </c>
      <c r="F314" s="26" t="str">
        <f>IF(C314="","",VLOOKUP($C314,'Entries 1'!A:D,4,0))</f>
        <v/>
      </c>
    </row>
    <row r="315" spans="4:6">
      <c r="D315" s="5" t="str">
        <f>IF(C315="","",VLOOKUP($C315,'Entries 1'!A:D,2,0))</f>
        <v/>
      </c>
      <c r="E315" s="5" t="str">
        <f>IF(C315="","",VLOOKUP($C315,'Entries 1'!A:D,3,0))</f>
        <v/>
      </c>
      <c r="F315" s="26" t="str">
        <f>IF(C315="","",VLOOKUP($C315,'Entries 1'!A:D,4,0))</f>
        <v/>
      </c>
    </row>
    <row r="316" spans="4:6">
      <c r="D316" s="5" t="str">
        <f>IF(C316="","",VLOOKUP($C316,'Entries 1'!A:D,2,0))</f>
        <v/>
      </c>
      <c r="E316" s="5" t="str">
        <f>IF(C316="","",VLOOKUP($C316,'Entries 1'!A:D,3,0))</f>
        <v/>
      </c>
      <c r="F316" s="26" t="str">
        <f>IF(C316="","",VLOOKUP($C316,'Entries 1'!A:D,4,0))</f>
        <v/>
      </c>
    </row>
    <row r="317" spans="4:6">
      <c r="D317" s="5" t="str">
        <f>IF(C317="","",VLOOKUP($C317,'Entries 1'!A:D,2,0))</f>
        <v/>
      </c>
      <c r="E317" s="5" t="str">
        <f>IF(C317="","",VLOOKUP($C317,'Entries 1'!A:D,3,0))</f>
        <v/>
      </c>
      <c r="F317" s="26" t="str">
        <f>IF(C317="","",VLOOKUP($C317,'Entries 1'!A:D,4,0))</f>
        <v/>
      </c>
    </row>
    <row r="318" spans="4:6">
      <c r="D318" s="5" t="str">
        <f>IF(C318="","",VLOOKUP($C318,'Entries 1'!A:D,2,0))</f>
        <v/>
      </c>
      <c r="E318" s="5" t="str">
        <f>IF(C318="","",VLOOKUP($C318,'Entries 1'!A:D,3,0))</f>
        <v/>
      </c>
      <c r="F318" s="26" t="str">
        <f>IF(C318="","",VLOOKUP($C318,'Entries 1'!A:D,4,0))</f>
        <v/>
      </c>
    </row>
    <row r="319" spans="4:6">
      <c r="D319" s="5" t="str">
        <f>IF(C319="","",VLOOKUP($C319,'Entries 1'!A:D,2,0))</f>
        <v/>
      </c>
      <c r="E319" s="5" t="str">
        <f>IF(C319="","",VLOOKUP($C319,'Entries 1'!A:D,3,0))</f>
        <v/>
      </c>
      <c r="F319" s="26" t="str">
        <f>IF(C319="","",VLOOKUP($C319,'Entries 1'!A:D,4,0))</f>
        <v/>
      </c>
    </row>
    <row r="320" spans="4:6">
      <c r="D320" s="5" t="str">
        <f>IF(C320="","",VLOOKUP($C320,'Entries 1'!A:D,2,0))</f>
        <v/>
      </c>
      <c r="E320" s="5" t="str">
        <f>IF(C320="","",VLOOKUP($C320,'Entries 1'!A:D,3,0))</f>
        <v/>
      </c>
      <c r="F320" s="26" t="str">
        <f>IF(C320="","",VLOOKUP($C320,'Entries 1'!A:D,4,0))</f>
        <v/>
      </c>
    </row>
    <row r="321" spans="4:6">
      <c r="D321" s="5" t="str">
        <f>IF(C321="","",VLOOKUP($C321,'Entries 1'!A:D,2,0))</f>
        <v/>
      </c>
      <c r="E321" s="5" t="str">
        <f>IF(C321="","",VLOOKUP($C321,'Entries 1'!A:D,3,0))</f>
        <v/>
      </c>
      <c r="F321" s="26" t="str">
        <f>IF(C321="","",VLOOKUP($C321,'Entries 1'!A:D,4,0))</f>
        <v/>
      </c>
    </row>
    <row r="322" spans="4:6">
      <c r="D322" s="5" t="str">
        <f>IF(C322="","",VLOOKUP($C322,'Entries 1'!A:D,2,0))</f>
        <v/>
      </c>
      <c r="E322" s="5" t="str">
        <f>IF(C322="","",VLOOKUP($C322,'Entries 1'!A:D,3,0))</f>
        <v/>
      </c>
      <c r="F322" s="26" t="str">
        <f>IF(C322="","",VLOOKUP($C322,'Entries 1'!A:D,4,0))</f>
        <v/>
      </c>
    </row>
    <row r="323" spans="4:6">
      <c r="D323" s="5" t="str">
        <f>IF(C323="","",VLOOKUP($C323,'Entries 1'!A:D,2,0))</f>
        <v/>
      </c>
      <c r="E323" s="5" t="str">
        <f>IF(C323="","",VLOOKUP($C323,'Entries 1'!A:D,3,0))</f>
        <v/>
      </c>
      <c r="F323" s="26" t="str">
        <f>IF(C323="","",VLOOKUP($C323,'Entries 1'!A:D,4,0))</f>
        <v/>
      </c>
    </row>
    <row r="324" spans="4:6">
      <c r="D324" s="5" t="str">
        <f>IF(C324="","",VLOOKUP($C324,'Entries 1'!A:D,2,0))</f>
        <v/>
      </c>
      <c r="E324" s="5" t="str">
        <f>IF(C324="","",VLOOKUP($C324,'Entries 1'!A:D,3,0))</f>
        <v/>
      </c>
      <c r="F324" s="26" t="str">
        <f>IF(C324="","",VLOOKUP($C324,'Entries 1'!A:D,4,0))</f>
        <v/>
      </c>
    </row>
    <row r="325" spans="4:6">
      <c r="D325" s="5" t="str">
        <f>IF(C325="","",VLOOKUP($C325,'Entries 1'!A:D,2,0))</f>
        <v/>
      </c>
      <c r="E325" s="5" t="str">
        <f>IF(C325="","",VLOOKUP($C325,'Entries 1'!A:D,3,0))</f>
        <v/>
      </c>
      <c r="F325" s="26" t="str">
        <f>IF(C325="","",VLOOKUP($C325,'Entries 1'!A:D,4,0))</f>
        <v/>
      </c>
    </row>
    <row r="326" spans="4:6">
      <c r="D326" s="5" t="str">
        <f>IF(C326="","",VLOOKUP($C326,'Entries 1'!A:D,2,0))</f>
        <v/>
      </c>
      <c r="E326" s="5" t="str">
        <f>IF(C326="","",VLOOKUP($C326,'Entries 1'!A:D,3,0))</f>
        <v/>
      </c>
      <c r="F326" s="26" t="str">
        <f>IF(C326="","",VLOOKUP($C326,'Entries 1'!A:D,4,0))</f>
        <v/>
      </c>
    </row>
    <row r="327" spans="4:6">
      <c r="D327" s="5" t="str">
        <f>IF(C327="","",VLOOKUP($C327,'Entries 1'!A:D,2,0))</f>
        <v/>
      </c>
      <c r="E327" s="5" t="str">
        <f>IF(C327="","",VLOOKUP($C327,'Entries 1'!A:D,3,0))</f>
        <v/>
      </c>
      <c r="F327" s="26" t="str">
        <f>IF(C327="","",VLOOKUP($C327,'Entries 1'!A:D,4,0))</f>
        <v/>
      </c>
    </row>
    <row r="328" spans="4:6">
      <c r="D328" s="5" t="str">
        <f>IF(C328="","",VLOOKUP($C328,'Entries 1'!A:D,2,0))</f>
        <v/>
      </c>
      <c r="E328" s="5" t="str">
        <f>IF(C328="","",VLOOKUP($C328,'Entries 1'!A:D,3,0))</f>
        <v/>
      </c>
      <c r="F328" s="26" t="str">
        <f>IF(C328="","",VLOOKUP($C328,'Entries 1'!A:D,4,0))</f>
        <v/>
      </c>
    </row>
    <row r="329" spans="4:6">
      <c r="D329" s="5" t="str">
        <f>IF(C329="","",VLOOKUP($C329,'Entries 1'!A:D,2,0))</f>
        <v/>
      </c>
      <c r="E329" s="5" t="str">
        <f>IF(C329="","",VLOOKUP($C329,'Entries 1'!A:D,3,0))</f>
        <v/>
      </c>
      <c r="F329" s="26" t="str">
        <f>IF(C329="","",VLOOKUP($C329,'Entries 1'!A:D,4,0))</f>
        <v/>
      </c>
    </row>
    <row r="330" spans="4:6">
      <c r="D330" s="5" t="str">
        <f>IF(C330="","",VLOOKUP($C330,'Entries 1'!A:D,2,0))</f>
        <v/>
      </c>
      <c r="E330" s="5" t="str">
        <f>IF(C330="","",VLOOKUP($C330,'Entries 1'!A:D,3,0))</f>
        <v/>
      </c>
      <c r="F330" s="26" t="str">
        <f>IF(C330="","",VLOOKUP($C330,'Entries 1'!A:D,4,0))</f>
        <v/>
      </c>
    </row>
    <row r="331" spans="4:6">
      <c r="D331" s="5" t="str">
        <f>IF(C331="","",VLOOKUP($C331,'Entries 1'!A:D,2,0))</f>
        <v/>
      </c>
      <c r="E331" s="5" t="str">
        <f>IF(C331="","",VLOOKUP($C331,'Entries 1'!A:D,3,0))</f>
        <v/>
      </c>
      <c r="F331" s="26" t="str">
        <f>IF(C331="","",VLOOKUP($C331,'Entries 1'!A:D,4,0))</f>
        <v/>
      </c>
    </row>
    <row r="332" spans="4:6">
      <c r="D332" s="5" t="str">
        <f>IF(C332="","",VLOOKUP($C332,'Entries 1'!A:D,2,0))</f>
        <v/>
      </c>
      <c r="E332" s="5" t="str">
        <f>IF(C332="","",VLOOKUP($C332,'Entries 1'!A:D,3,0))</f>
        <v/>
      </c>
      <c r="F332" s="26" t="str">
        <f>IF(C332="","",VLOOKUP($C332,'Entries 1'!A:D,4,0))</f>
        <v/>
      </c>
    </row>
    <row r="333" spans="4:6">
      <c r="D333" s="5" t="str">
        <f>IF(C333="","",VLOOKUP($C333,'Entries 1'!A:D,2,0))</f>
        <v/>
      </c>
      <c r="E333" s="5" t="str">
        <f>IF(C333="","",VLOOKUP($C333,'Entries 1'!A:D,3,0))</f>
        <v/>
      </c>
      <c r="F333" s="26" t="str">
        <f>IF(C333="","",VLOOKUP($C333,'Entries 1'!A:D,4,0))</f>
        <v/>
      </c>
    </row>
    <row r="334" spans="4:6">
      <c r="D334" s="5" t="str">
        <f>IF(C334="","",VLOOKUP($C334,'Entries 1'!A:D,2,0))</f>
        <v/>
      </c>
      <c r="E334" s="5" t="str">
        <f>IF(C334="","",VLOOKUP($C334,'Entries 1'!A:D,3,0))</f>
        <v/>
      </c>
      <c r="F334" s="26" t="str">
        <f>IF(C334="","",VLOOKUP($C334,'Entries 1'!A:D,4,0))</f>
        <v/>
      </c>
    </row>
    <row r="335" spans="4:6">
      <c r="D335" s="5" t="str">
        <f>IF(C335="","",VLOOKUP($C335,'Entries 1'!A:D,2,0))</f>
        <v/>
      </c>
      <c r="E335" s="5" t="str">
        <f>IF(C335="","",VLOOKUP($C335,'Entries 1'!A:D,3,0))</f>
        <v/>
      </c>
      <c r="F335" s="26" t="str">
        <f>IF(C335="","",VLOOKUP($C335,'Entries 1'!A:D,4,0))</f>
        <v/>
      </c>
    </row>
    <row r="336" spans="4:6">
      <c r="D336" s="5" t="str">
        <f>IF(C336="","",VLOOKUP($C336,'Entries 1'!A:D,2,0))</f>
        <v/>
      </c>
      <c r="E336" s="5" t="str">
        <f>IF(C336="","",VLOOKUP($C336,'Entries 1'!A:D,3,0))</f>
        <v/>
      </c>
      <c r="F336" s="26" t="str">
        <f>IF(C336="","",VLOOKUP($C336,'Entries 1'!A:D,4,0))</f>
        <v/>
      </c>
    </row>
    <row r="337" spans="4:6">
      <c r="D337" s="5" t="str">
        <f>IF(C337="","",VLOOKUP($C337,'Entries 1'!A:D,2,0))</f>
        <v/>
      </c>
      <c r="E337" s="5" t="str">
        <f>IF(C337="","",VLOOKUP($C337,'Entries 1'!A:D,3,0))</f>
        <v/>
      </c>
      <c r="F337" s="26" t="str">
        <f>IF(C337="","",VLOOKUP($C337,'Entries 1'!A:D,4,0))</f>
        <v/>
      </c>
    </row>
    <row r="338" spans="4:6">
      <c r="D338" s="5" t="str">
        <f>IF(C338="","",VLOOKUP($C338,'Entries 1'!A:D,2,0))</f>
        <v/>
      </c>
      <c r="E338" s="5" t="str">
        <f>IF(C338="","",VLOOKUP($C338,'Entries 1'!A:D,3,0))</f>
        <v/>
      </c>
      <c r="F338" s="26" t="str">
        <f>IF(C338="","",VLOOKUP($C338,'Entries 1'!A:D,4,0))</f>
        <v/>
      </c>
    </row>
    <row r="339" spans="4:6">
      <c r="D339" s="5" t="str">
        <f>IF(C339="","",VLOOKUP($C339,'Entries 1'!A:D,2,0))</f>
        <v/>
      </c>
      <c r="E339" s="5" t="str">
        <f>IF(C339="","",VLOOKUP($C339,'Entries 1'!A:D,3,0))</f>
        <v/>
      </c>
      <c r="F339" s="26" t="str">
        <f>IF(C339="","",VLOOKUP($C339,'Entries 1'!A:D,4,0))</f>
        <v/>
      </c>
    </row>
    <row r="340" spans="4:6">
      <c r="D340" s="5" t="str">
        <f>IF(C340="","",VLOOKUP($C340,'Entries 1'!A:D,2,0))</f>
        <v/>
      </c>
      <c r="E340" s="5" t="str">
        <f>IF(C340="","",VLOOKUP($C340,'Entries 1'!A:D,3,0))</f>
        <v/>
      </c>
      <c r="F340" s="26" t="str">
        <f>IF(C340="","",VLOOKUP($C340,'Entries 1'!A:D,4,0))</f>
        <v/>
      </c>
    </row>
    <row r="341" spans="4:6">
      <c r="D341" s="5" t="str">
        <f>IF(C341="","",VLOOKUP($C341,'Entries 1'!A:D,2,0))</f>
        <v/>
      </c>
      <c r="E341" s="5" t="str">
        <f>IF(C341="","",VLOOKUP($C341,'Entries 1'!A:D,3,0))</f>
        <v/>
      </c>
      <c r="F341" s="26" t="str">
        <f>IF(C341="","",VLOOKUP($C341,'Entries 1'!A:D,4,0))</f>
        <v/>
      </c>
    </row>
    <row r="342" spans="4:6">
      <c r="D342" s="5" t="str">
        <f>IF(C342="","",VLOOKUP($C342,'Entries 1'!A:D,2,0))</f>
        <v/>
      </c>
      <c r="E342" s="5" t="str">
        <f>IF(C342="","",VLOOKUP($C342,'Entries 1'!A:D,3,0))</f>
        <v/>
      </c>
      <c r="F342" s="26" t="str">
        <f>IF(C342="","",VLOOKUP($C342,'Entries 1'!A:D,4,0))</f>
        <v/>
      </c>
    </row>
    <row r="343" spans="4:6">
      <c r="D343" s="5" t="str">
        <f>IF(C343="","",VLOOKUP($C343,'Entries 1'!A:D,2,0))</f>
        <v/>
      </c>
      <c r="E343" s="5" t="str">
        <f>IF(C343="","",VLOOKUP($C343,'Entries 1'!A:D,3,0))</f>
        <v/>
      </c>
      <c r="F343" s="26" t="str">
        <f>IF(C343="","",VLOOKUP($C343,'Entries 1'!A:D,4,0))</f>
        <v/>
      </c>
    </row>
    <row r="344" spans="4:6">
      <c r="D344" s="5" t="str">
        <f>IF(C344="","",VLOOKUP($C344,'Entries 1'!A:D,2,0))</f>
        <v/>
      </c>
      <c r="E344" s="5" t="str">
        <f>IF(C344="","",VLOOKUP($C344,'Entries 1'!A:D,3,0))</f>
        <v/>
      </c>
      <c r="F344" s="26" t="str">
        <f>IF(C344="","",VLOOKUP($C344,'Entries 1'!A:D,4,0))</f>
        <v/>
      </c>
    </row>
    <row r="345" spans="4:6">
      <c r="D345" s="5" t="str">
        <f>IF(C345="","",VLOOKUP($C345,'Entries 1'!A:D,2,0))</f>
        <v/>
      </c>
      <c r="E345" s="5" t="str">
        <f>IF(C345="","",VLOOKUP($C345,'Entries 1'!A:D,3,0))</f>
        <v/>
      </c>
      <c r="F345" s="26" t="str">
        <f>IF(C345="","",VLOOKUP($C345,'Entries 1'!A:D,4,0))</f>
        <v/>
      </c>
    </row>
    <row r="346" spans="4:6">
      <c r="D346" s="5" t="str">
        <f>IF(C346="","",VLOOKUP($C346,'Entries 1'!A:D,2,0))</f>
        <v/>
      </c>
      <c r="E346" s="5" t="str">
        <f>IF(C346="","",VLOOKUP($C346,'Entries 1'!A:D,3,0))</f>
        <v/>
      </c>
      <c r="F346" s="26" t="str">
        <f>IF(C346="","",VLOOKUP($C346,'Entries 1'!A:D,4,0))</f>
        <v/>
      </c>
    </row>
    <row r="347" spans="4:6">
      <c r="D347" s="5" t="str">
        <f>IF(C347="","",VLOOKUP($C347,'Entries 1'!A:D,2,0))</f>
        <v/>
      </c>
      <c r="E347" s="5" t="str">
        <f>IF(C347="","",VLOOKUP($C347,'Entries 1'!A:D,3,0))</f>
        <v/>
      </c>
      <c r="F347" s="26" t="str">
        <f>IF(C347="","",VLOOKUP($C347,'Entries 1'!A:D,4,0))</f>
        <v/>
      </c>
    </row>
    <row r="348" spans="4:6">
      <c r="D348" s="5" t="str">
        <f>IF(C348="","",VLOOKUP($C348,'Entries 1'!A:D,2,0))</f>
        <v/>
      </c>
      <c r="E348" s="5" t="str">
        <f>IF(C348="","",VLOOKUP($C348,'Entries 1'!A:D,3,0))</f>
        <v/>
      </c>
      <c r="F348" s="26" t="str">
        <f>IF(C348="","",VLOOKUP($C348,'Entries 1'!A:D,4,0))</f>
        <v/>
      </c>
    </row>
    <row r="349" spans="4:6">
      <c r="D349" s="5" t="str">
        <f>IF(C349="","",VLOOKUP($C349,'Entries 1'!A:D,2,0))</f>
        <v/>
      </c>
      <c r="E349" s="5" t="str">
        <f>IF(C349="","",VLOOKUP($C349,'Entries 1'!A:D,3,0))</f>
        <v/>
      </c>
      <c r="F349" s="26" t="str">
        <f>IF(C349="","",VLOOKUP($C349,'Entries 1'!A:D,4,0))</f>
        <v/>
      </c>
    </row>
    <row r="350" spans="4:6">
      <c r="D350" s="5" t="str">
        <f>IF(C350="","",VLOOKUP($C350,'Entries 1'!A:D,2,0))</f>
        <v/>
      </c>
      <c r="E350" s="5" t="str">
        <f>IF(C350="","",VLOOKUP($C350,'Entries 1'!A:D,3,0))</f>
        <v/>
      </c>
      <c r="F350" s="26" t="str">
        <f>IF(C350="","",VLOOKUP($C350,'Entries 1'!A:D,4,0))</f>
        <v/>
      </c>
    </row>
    <row r="351" spans="4:6">
      <c r="D351" s="5" t="str">
        <f>IF(C351="","",VLOOKUP($C351,'Entries 1'!A:D,2,0))</f>
        <v/>
      </c>
      <c r="E351" s="5" t="str">
        <f>IF(C351="","",VLOOKUP($C351,'Entries 1'!A:D,3,0))</f>
        <v/>
      </c>
      <c r="F351" s="26" t="str">
        <f>IF(C351="","",VLOOKUP($C351,'Entries 1'!A:D,4,0))</f>
        <v/>
      </c>
    </row>
  </sheetData>
  <autoFilter ref="A1:J351"/>
  <sortState ref="I4:R10">
    <sortCondition ref="P4:P10"/>
  </sortState>
  <mergeCells count="1">
    <mergeCell ref="J2:O2"/>
  </mergeCells>
  <conditionalFormatting sqref="D1:D1048576">
    <cfRule type="duplicateValues" dxfId="0" priority="1"/>
  </conditionalFormatting>
  <pageMargins left="0" right="0" top="0" bottom="0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3"/>
  <sheetViews>
    <sheetView workbookViewId="0">
      <pane ySplit="1" topLeftCell="A41" activePane="bottomLeft" state="frozen"/>
      <selection activeCell="H14" sqref="H14"/>
      <selection pane="bottomLeft" activeCell="F57" sqref="F57"/>
    </sheetView>
  </sheetViews>
  <sheetFormatPr defaultColWidth="8.85546875" defaultRowHeight="15"/>
  <cols>
    <col min="1" max="1" width="8.85546875" style="12"/>
    <col min="2" max="2" width="23.140625" customWidth="1"/>
    <col min="3" max="3" width="21.42578125" customWidth="1"/>
    <col min="4" max="4" width="5.42578125" bestFit="1" customWidth="1"/>
    <col min="6" max="6" width="21.42578125" style="89" customWidth="1"/>
  </cols>
  <sheetData>
    <row r="1" spans="1:6">
      <c r="A1" s="47" t="s">
        <v>0</v>
      </c>
      <c r="B1" s="2" t="s">
        <v>1</v>
      </c>
      <c r="C1" s="2" t="s">
        <v>6</v>
      </c>
      <c r="D1" s="2" t="s">
        <v>5</v>
      </c>
      <c r="F1" s="87" t="s">
        <v>567</v>
      </c>
    </row>
    <row r="2" spans="1:6">
      <c r="A2" s="12">
        <v>1</v>
      </c>
      <c r="B2" s="46" t="s">
        <v>382</v>
      </c>
      <c r="C2" t="s">
        <v>18</v>
      </c>
      <c r="D2" t="s">
        <v>26</v>
      </c>
      <c r="F2" s="89" t="str">
        <f>VLOOKUP(A2,'Inter Boys'!$C$4:$D$6400,2,FALSE)</f>
        <v>John Gornall</v>
      </c>
    </row>
    <row r="3" spans="1:6" s="11" customFormat="1">
      <c r="A3" s="14">
        <v>2</v>
      </c>
      <c r="B3" s="73" t="s">
        <v>383</v>
      </c>
      <c r="C3" s="11" t="s">
        <v>18</v>
      </c>
      <c r="D3" s="11" t="s">
        <v>26</v>
      </c>
      <c r="F3" s="88" t="e">
        <f>VLOOKUP(A3,'Inter Boys'!$C$4:$D$6400,2,FALSE)</f>
        <v>#N/A</v>
      </c>
    </row>
    <row r="4" spans="1:6" s="81" customFormat="1">
      <c r="A4" s="79">
        <v>3</v>
      </c>
      <c r="B4" s="80" t="s">
        <v>384</v>
      </c>
      <c r="C4" s="81" t="s">
        <v>18</v>
      </c>
      <c r="D4" s="81" t="s">
        <v>26</v>
      </c>
      <c r="F4" s="90" t="str">
        <f>VLOOKUP(A4,'Inter Boys'!$C$4:$D$6400,2,FALSE)</f>
        <v>Joe Buckley</v>
      </c>
    </row>
    <row r="5" spans="1:6">
      <c r="A5" s="12">
        <v>4</v>
      </c>
      <c r="B5" s="46" t="s">
        <v>385</v>
      </c>
      <c r="C5" t="s">
        <v>18</v>
      </c>
      <c r="D5" t="s">
        <v>26</v>
      </c>
      <c r="F5" s="89" t="str">
        <f>VLOOKUP(A5,'Inter Boys'!$C$4:$D$6400,2,FALSE)</f>
        <v>Matthew Douglas</v>
      </c>
    </row>
    <row r="6" spans="1:6" s="11" customFormat="1">
      <c r="A6" s="14">
        <v>5</v>
      </c>
      <c r="B6" s="73" t="s">
        <v>386</v>
      </c>
      <c r="C6" s="11" t="s">
        <v>18</v>
      </c>
      <c r="D6" s="11" t="s">
        <v>26</v>
      </c>
      <c r="F6" s="88" t="e">
        <f>VLOOKUP(A6,'Inter Boys'!$C$4:$D$6400,2,FALSE)</f>
        <v>#N/A</v>
      </c>
    </row>
    <row r="7" spans="1:6">
      <c r="A7" s="12">
        <v>6</v>
      </c>
      <c r="B7" s="46" t="s">
        <v>387</v>
      </c>
      <c r="C7" t="s">
        <v>18</v>
      </c>
      <c r="D7" t="s">
        <v>26</v>
      </c>
      <c r="F7" s="89" t="str">
        <f>VLOOKUP(A7,'Inter Boys'!$C$4:$D$6400,2,FALSE)</f>
        <v>Sion Roberts</v>
      </c>
    </row>
    <row r="8" spans="1:6">
      <c r="A8" s="12">
        <v>7</v>
      </c>
      <c r="B8" s="46" t="s">
        <v>388</v>
      </c>
      <c r="C8" t="s">
        <v>18</v>
      </c>
      <c r="D8" t="s">
        <v>26</v>
      </c>
      <c r="F8" s="89" t="str">
        <f>VLOOKUP(A8,'Inter Boys'!$C$4:$D$6400,2,FALSE)</f>
        <v>Aaron Doyle</v>
      </c>
    </row>
    <row r="9" spans="1:6">
      <c r="A9" s="12">
        <v>8</v>
      </c>
      <c r="B9" s="46" t="s">
        <v>389</v>
      </c>
      <c r="C9" t="s">
        <v>18</v>
      </c>
      <c r="D9" t="s">
        <v>26</v>
      </c>
      <c r="F9" s="89" t="str">
        <f>VLOOKUP(A9,'Inter Boys'!$C$4:$D$6400,2,FALSE)</f>
        <v>Sonny Dean</v>
      </c>
    </row>
    <row r="10" spans="1:6">
      <c r="A10" s="12">
        <v>9</v>
      </c>
      <c r="B10" s="46" t="s">
        <v>390</v>
      </c>
      <c r="C10" t="s">
        <v>18</v>
      </c>
      <c r="D10" t="s">
        <v>26</v>
      </c>
      <c r="F10" s="89" t="str">
        <f>VLOOKUP(A10,'Inter Boys'!$C$4:$D$6400,2,FALSE)</f>
        <v>William McKay</v>
      </c>
    </row>
    <row r="11" spans="1:6">
      <c r="A11" s="12">
        <v>10</v>
      </c>
      <c r="B11" s="46" t="s">
        <v>391</v>
      </c>
      <c r="C11" t="s">
        <v>18</v>
      </c>
      <c r="D11" t="s">
        <v>26</v>
      </c>
      <c r="F11" s="89" t="str">
        <f>VLOOKUP(A11,'Inter Boys'!$C$4:$D$6400,2,FALSE)</f>
        <v>Harry Bachofner</v>
      </c>
    </row>
    <row r="12" spans="1:6">
      <c r="A12" s="12">
        <v>11</v>
      </c>
      <c r="B12" s="46" t="s">
        <v>392</v>
      </c>
      <c r="C12" t="s">
        <v>18</v>
      </c>
      <c r="D12" t="s">
        <v>26</v>
      </c>
      <c r="F12" s="89" t="str">
        <f>VLOOKUP(A12,'Inter Boys'!$C$4:$D$6400,2,FALSE)</f>
        <v>Jack Farrall</v>
      </c>
    </row>
    <row r="13" spans="1:6">
      <c r="A13" s="12">
        <v>12</v>
      </c>
      <c r="B13" s="46" t="s">
        <v>393</v>
      </c>
      <c r="C13" t="s">
        <v>18</v>
      </c>
      <c r="D13" t="s">
        <v>26</v>
      </c>
      <c r="F13" s="89" t="str">
        <f>VLOOKUP(A13,'Inter Boys'!$C$4:$D$6400,2,FALSE)</f>
        <v>Ben Webb</v>
      </c>
    </row>
    <row r="14" spans="1:6">
      <c r="A14" s="12">
        <v>13</v>
      </c>
      <c r="B14" s="46" t="s">
        <v>394</v>
      </c>
      <c r="C14" t="s">
        <v>18</v>
      </c>
      <c r="D14" t="s">
        <v>26</v>
      </c>
      <c r="F14" s="89" t="str">
        <f>VLOOKUP(A14,'Inter Boys'!$C$4:$D$6400,2,FALSE)</f>
        <v>Jamie Monks</v>
      </c>
    </row>
    <row r="15" spans="1:6">
      <c r="A15" s="12">
        <v>14</v>
      </c>
      <c r="C15" t="s">
        <v>18</v>
      </c>
      <c r="D15" t="s">
        <v>26</v>
      </c>
    </row>
    <row r="16" spans="1:6">
      <c r="A16" s="12">
        <v>15</v>
      </c>
      <c r="C16" t="s">
        <v>18</v>
      </c>
      <c r="D16" t="s">
        <v>26</v>
      </c>
    </row>
    <row r="17" spans="1:6">
      <c r="A17" s="12">
        <v>16</v>
      </c>
      <c r="C17" t="s">
        <v>18</v>
      </c>
      <c r="D17" t="s">
        <v>26</v>
      </c>
    </row>
    <row r="18" spans="1:6">
      <c r="A18" s="12">
        <v>17</v>
      </c>
      <c r="C18" t="s">
        <v>18</v>
      </c>
      <c r="D18" t="s">
        <v>26</v>
      </c>
    </row>
    <row r="19" spans="1:6">
      <c r="A19" s="12">
        <v>18</v>
      </c>
      <c r="C19" t="s">
        <v>18</v>
      </c>
      <c r="D19" t="s">
        <v>26</v>
      </c>
    </row>
    <row r="20" spans="1:6">
      <c r="A20" s="12">
        <v>19</v>
      </c>
      <c r="C20" t="s">
        <v>18</v>
      </c>
      <c r="D20" t="s">
        <v>26</v>
      </c>
    </row>
    <row r="21" spans="1:6">
      <c r="A21" s="12">
        <v>20</v>
      </c>
      <c r="B21" s="46" t="s">
        <v>395</v>
      </c>
      <c r="C21" t="s">
        <v>28</v>
      </c>
      <c r="D21" t="s">
        <v>26</v>
      </c>
      <c r="F21" s="89" t="str">
        <f>VLOOKUP(A21,'Inter Boys'!$C$4:$D$6400,2,FALSE)</f>
        <v>Ben Edmondson</v>
      </c>
    </row>
    <row r="22" spans="1:6" s="11" customFormat="1">
      <c r="A22" s="14">
        <v>21</v>
      </c>
      <c r="B22" s="73" t="s">
        <v>396</v>
      </c>
      <c r="C22" s="11" t="s">
        <v>28</v>
      </c>
      <c r="D22" s="11" t="s">
        <v>26</v>
      </c>
      <c r="F22" s="88" t="e">
        <f>VLOOKUP(A22,'Inter Boys'!$C$4:$D$6400,2,FALSE)</f>
        <v>#N/A</v>
      </c>
    </row>
    <row r="23" spans="1:6" s="11" customFormat="1">
      <c r="A23" s="14">
        <v>22</v>
      </c>
      <c r="B23" s="73" t="s">
        <v>397</v>
      </c>
      <c r="C23" s="11" t="s">
        <v>28</v>
      </c>
      <c r="D23" s="11" t="s">
        <v>26</v>
      </c>
      <c r="F23" s="88" t="e">
        <f>VLOOKUP(A23,'Inter Boys'!$C$4:$D$6400,2,FALSE)</f>
        <v>#N/A</v>
      </c>
    </row>
    <row r="24" spans="1:6">
      <c r="A24" s="12">
        <v>23</v>
      </c>
      <c r="B24" s="46" t="s">
        <v>398</v>
      </c>
      <c r="C24" t="s">
        <v>28</v>
      </c>
      <c r="D24" t="s">
        <v>26</v>
      </c>
      <c r="F24" s="89" t="str">
        <f>VLOOKUP(A24,'Inter Boys'!$C$4:$D$6400,2,FALSE)</f>
        <v>Jacob Smith</v>
      </c>
    </row>
    <row r="25" spans="1:6">
      <c r="A25" s="12">
        <v>24</v>
      </c>
      <c r="C25" t="s">
        <v>28</v>
      </c>
      <c r="D25" t="s">
        <v>26</v>
      </c>
    </row>
    <row r="26" spans="1:6">
      <c r="A26" s="12">
        <v>25</v>
      </c>
      <c r="C26" t="s">
        <v>28</v>
      </c>
      <c r="D26" t="s">
        <v>26</v>
      </c>
    </row>
    <row r="27" spans="1:6">
      <c r="A27" s="12">
        <v>26</v>
      </c>
      <c r="C27" t="s">
        <v>28</v>
      </c>
      <c r="D27" t="s">
        <v>26</v>
      </c>
    </row>
    <row r="28" spans="1:6">
      <c r="A28" s="12">
        <v>27</v>
      </c>
      <c r="C28" t="s">
        <v>28</v>
      </c>
      <c r="D28" t="s">
        <v>26</v>
      </c>
    </row>
    <row r="29" spans="1:6">
      <c r="A29" s="12">
        <v>28</v>
      </c>
      <c r="C29" t="s">
        <v>28</v>
      </c>
      <c r="D29" t="s">
        <v>26</v>
      </c>
    </row>
    <row r="30" spans="1:6">
      <c r="A30" s="12">
        <v>29</v>
      </c>
      <c r="C30" t="s">
        <v>28</v>
      </c>
      <c r="D30" t="s">
        <v>26</v>
      </c>
    </row>
    <row r="31" spans="1:6">
      <c r="A31" s="12">
        <v>30</v>
      </c>
      <c r="C31" t="s">
        <v>28</v>
      </c>
      <c r="D31" t="s">
        <v>26</v>
      </c>
    </row>
    <row r="32" spans="1:6">
      <c r="A32" s="12">
        <v>31</v>
      </c>
      <c r="C32" t="s">
        <v>28</v>
      </c>
      <c r="D32" t="s">
        <v>26</v>
      </c>
    </row>
    <row r="33" spans="1:6">
      <c r="A33" s="12">
        <v>32</v>
      </c>
      <c r="C33" t="s">
        <v>28</v>
      </c>
      <c r="D33" t="s">
        <v>26</v>
      </c>
    </row>
    <row r="34" spans="1:6">
      <c r="A34" s="12">
        <v>33</v>
      </c>
      <c r="C34" t="s">
        <v>28</v>
      </c>
      <c r="D34" t="s">
        <v>26</v>
      </c>
    </row>
    <row r="35" spans="1:6">
      <c r="A35" s="12">
        <v>34</v>
      </c>
      <c r="C35" t="s">
        <v>28</v>
      </c>
      <c r="D35" t="s">
        <v>26</v>
      </c>
    </row>
    <row r="36" spans="1:6">
      <c r="A36" s="12">
        <v>35</v>
      </c>
      <c r="C36" t="s">
        <v>28</v>
      </c>
      <c r="D36" t="s">
        <v>26</v>
      </c>
    </row>
    <row r="37" spans="1:6">
      <c r="A37" s="12">
        <v>36</v>
      </c>
      <c r="C37" t="s">
        <v>28</v>
      </c>
      <c r="D37" t="s">
        <v>26</v>
      </c>
    </row>
    <row r="38" spans="1:6">
      <c r="A38" s="12">
        <v>37</v>
      </c>
      <c r="C38" t="s">
        <v>28</v>
      </c>
      <c r="D38" t="s">
        <v>26</v>
      </c>
    </row>
    <row r="39" spans="1:6">
      <c r="A39" s="12">
        <v>38</v>
      </c>
      <c r="C39" t="s">
        <v>28</v>
      </c>
      <c r="D39" t="s">
        <v>26</v>
      </c>
    </row>
    <row r="40" spans="1:6">
      <c r="A40" s="12">
        <v>39</v>
      </c>
      <c r="C40" t="s">
        <v>28</v>
      </c>
      <c r="D40" t="s">
        <v>26</v>
      </c>
    </row>
    <row r="41" spans="1:6">
      <c r="A41" s="12">
        <v>40</v>
      </c>
      <c r="B41" s="46" t="s">
        <v>491</v>
      </c>
      <c r="C41" t="s">
        <v>19</v>
      </c>
      <c r="D41" t="s">
        <v>26</v>
      </c>
      <c r="F41" s="89" t="str">
        <f>VLOOKUP(A41,'Inter Boys'!$C$4:$D$6400,2,FALSE)</f>
        <v>Joe Gilling</v>
      </c>
    </row>
    <row r="42" spans="1:6">
      <c r="A42" s="12">
        <v>41</v>
      </c>
      <c r="B42" s="46" t="s">
        <v>492</v>
      </c>
      <c r="C42" t="s">
        <v>19</v>
      </c>
      <c r="D42" t="s">
        <v>26</v>
      </c>
      <c r="F42" s="89" t="str">
        <f>VLOOKUP(A42,'Inter Boys'!$C$4:$D$6400,2,FALSE)</f>
        <v>David Villafane</v>
      </c>
    </row>
    <row r="43" spans="1:6">
      <c r="A43" s="12">
        <v>42</v>
      </c>
      <c r="B43" s="46" t="s">
        <v>561</v>
      </c>
      <c r="C43" t="s">
        <v>19</v>
      </c>
      <c r="D43" t="s">
        <v>26</v>
      </c>
      <c r="F43" s="89" t="str">
        <f>VLOOKUP(A43,'Inter Boys'!$C$4:$D$6400,2,FALSE)</f>
        <v>Caleb Adams</v>
      </c>
    </row>
    <row r="44" spans="1:6" s="11" customFormat="1">
      <c r="A44" s="14">
        <v>43</v>
      </c>
      <c r="B44" s="73" t="s">
        <v>493</v>
      </c>
      <c r="C44" s="11" t="s">
        <v>19</v>
      </c>
      <c r="D44" s="11" t="s">
        <v>26</v>
      </c>
      <c r="F44" s="88" t="e">
        <f>VLOOKUP(A44,'Inter Boys'!$C$4:$D$6400,2,FALSE)</f>
        <v>#N/A</v>
      </c>
    </row>
    <row r="45" spans="1:6">
      <c r="A45" s="12">
        <v>44</v>
      </c>
      <c r="B45" s="46" t="s">
        <v>494</v>
      </c>
      <c r="C45" t="s">
        <v>19</v>
      </c>
      <c r="D45" t="s">
        <v>26</v>
      </c>
      <c r="F45" s="89" t="str">
        <f>VLOOKUP(A45,'Inter Boys'!$C$4:$D$6400,2,FALSE)</f>
        <v>Josh Williams</v>
      </c>
    </row>
    <row r="46" spans="1:6">
      <c r="A46" s="12">
        <v>45</v>
      </c>
      <c r="B46" s="46" t="s">
        <v>495</v>
      </c>
      <c r="C46" t="s">
        <v>19</v>
      </c>
      <c r="D46" t="s">
        <v>26</v>
      </c>
      <c r="F46" s="89" t="str">
        <f>VLOOKUP(A46,'Inter Boys'!$C$4:$D$6400,2,FALSE)</f>
        <v>Sam Western</v>
      </c>
    </row>
    <row r="47" spans="1:6">
      <c r="A47" s="12">
        <v>46</v>
      </c>
      <c r="B47" s="46" t="s">
        <v>496</v>
      </c>
      <c r="C47" t="s">
        <v>19</v>
      </c>
      <c r="D47" t="s">
        <v>26</v>
      </c>
      <c r="F47" s="89" t="str">
        <f>VLOOKUP(A47,'Inter Boys'!$C$4:$D$6400,2,FALSE)</f>
        <v>Luke Moses</v>
      </c>
    </row>
    <row r="48" spans="1:6">
      <c r="A48" s="12">
        <v>47</v>
      </c>
      <c r="B48" s="46" t="s">
        <v>497</v>
      </c>
      <c r="C48" t="s">
        <v>19</v>
      </c>
      <c r="D48" t="s">
        <v>26</v>
      </c>
      <c r="F48" s="89" t="str">
        <f>VLOOKUP(A48,'Inter Boys'!$C$4:$D$6400,2,FALSE)</f>
        <v>Dylan Lane-Craddock</v>
      </c>
    </row>
    <row r="49" spans="1:6">
      <c r="A49" s="12">
        <v>48</v>
      </c>
      <c r="B49" s="46" t="s">
        <v>498</v>
      </c>
      <c r="C49" t="s">
        <v>19</v>
      </c>
      <c r="D49" t="s">
        <v>26</v>
      </c>
      <c r="F49" s="89" t="str">
        <f>VLOOKUP(A49,'Inter Boys'!$C$4:$D$6400,2,FALSE)</f>
        <v>James Ingram</v>
      </c>
    </row>
    <row r="50" spans="1:6">
      <c r="A50" s="12">
        <v>49</v>
      </c>
      <c r="B50" s="46" t="s">
        <v>499</v>
      </c>
      <c r="C50" t="s">
        <v>19</v>
      </c>
      <c r="D50" t="s">
        <v>26</v>
      </c>
      <c r="F50" s="89" t="str">
        <f>VLOOKUP(A50,'Inter Boys'!$C$4:$D$6400,2,FALSE)</f>
        <v>Ross Corbet</v>
      </c>
    </row>
    <row r="51" spans="1:6" s="11" customFormat="1">
      <c r="A51" s="14">
        <v>50</v>
      </c>
      <c r="B51" s="73" t="s">
        <v>500</v>
      </c>
      <c r="C51" s="11" t="s">
        <v>19</v>
      </c>
      <c r="D51" s="11" t="s">
        <v>26</v>
      </c>
      <c r="F51" s="88" t="e">
        <f>VLOOKUP(A51,'Inter Boys'!$C$4:$D$6400,2,FALSE)</f>
        <v>#N/A</v>
      </c>
    </row>
    <row r="52" spans="1:6">
      <c r="A52" s="12">
        <v>51</v>
      </c>
      <c r="B52" s="46" t="s">
        <v>553</v>
      </c>
      <c r="C52" t="s">
        <v>19</v>
      </c>
      <c r="D52" t="s">
        <v>26</v>
      </c>
      <c r="F52" s="89" t="str">
        <f>VLOOKUP(A52,'Inter Boys'!$C$4:$D$6400,2,FALSE)</f>
        <v>George Gouding</v>
      </c>
    </row>
    <row r="53" spans="1:6">
      <c r="A53" s="12">
        <v>52</v>
      </c>
      <c r="B53" s="46"/>
      <c r="C53" t="s">
        <v>19</v>
      </c>
      <c r="D53" t="s">
        <v>26</v>
      </c>
    </row>
    <row r="54" spans="1:6">
      <c r="A54" s="12">
        <v>53</v>
      </c>
      <c r="C54" t="s">
        <v>19</v>
      </c>
      <c r="D54" t="s">
        <v>26</v>
      </c>
    </row>
    <row r="55" spans="1:6">
      <c r="A55" s="12">
        <v>54</v>
      </c>
      <c r="C55" t="s">
        <v>19</v>
      </c>
      <c r="D55" t="s">
        <v>26</v>
      </c>
    </row>
    <row r="56" spans="1:6">
      <c r="A56" s="12">
        <v>55</v>
      </c>
      <c r="C56" t="s">
        <v>19</v>
      </c>
      <c r="D56" t="s">
        <v>26</v>
      </c>
    </row>
    <row r="57" spans="1:6">
      <c r="A57" s="12">
        <v>56</v>
      </c>
      <c r="C57" t="s">
        <v>19</v>
      </c>
      <c r="D57" t="s">
        <v>26</v>
      </c>
    </row>
    <row r="58" spans="1:6">
      <c r="A58" s="12">
        <v>57</v>
      </c>
      <c r="C58" t="s">
        <v>19</v>
      </c>
      <c r="D58" t="s">
        <v>26</v>
      </c>
    </row>
    <row r="59" spans="1:6">
      <c r="A59" s="12">
        <v>58</v>
      </c>
      <c r="C59" t="s">
        <v>19</v>
      </c>
      <c r="D59" t="s">
        <v>26</v>
      </c>
    </row>
    <row r="60" spans="1:6">
      <c r="A60" s="12">
        <v>59</v>
      </c>
      <c r="C60" t="s">
        <v>19</v>
      </c>
      <c r="D60" t="s">
        <v>26</v>
      </c>
    </row>
    <row r="61" spans="1:6" s="81" customFormat="1">
      <c r="A61" s="79">
        <v>60</v>
      </c>
      <c r="B61" s="80" t="s">
        <v>528</v>
      </c>
      <c r="C61" s="81" t="s">
        <v>13</v>
      </c>
      <c r="D61" s="81" t="s">
        <v>26</v>
      </c>
      <c r="F61" s="90" t="str">
        <f>VLOOKUP(A61,'Inter Boys'!$C$2:$D$6400,2,FALSE)</f>
        <v>Alex Mayne</v>
      </c>
    </row>
    <row r="62" spans="1:6" s="11" customFormat="1">
      <c r="A62" s="14">
        <v>61</v>
      </c>
      <c r="B62" s="73" t="s">
        <v>529</v>
      </c>
      <c r="C62" s="11" t="s">
        <v>13</v>
      </c>
      <c r="D62" s="11" t="s">
        <v>26</v>
      </c>
      <c r="F62" s="88" t="e">
        <f>VLOOKUP(A62,'Inter Boys'!$C$2:$D$6400,2,FALSE)</f>
        <v>#N/A</v>
      </c>
    </row>
    <row r="63" spans="1:6" s="81" customFormat="1">
      <c r="A63" s="79">
        <v>62</v>
      </c>
      <c r="B63" s="80" t="s">
        <v>530</v>
      </c>
      <c r="C63" s="81" t="s">
        <v>13</v>
      </c>
      <c r="D63" s="81" t="s">
        <v>26</v>
      </c>
      <c r="F63" s="90" t="str">
        <f>VLOOKUP(A63,'Inter Boys'!$C$2:$D$6400,2,FALSE)</f>
        <v>Elliot Smith</v>
      </c>
    </row>
    <row r="64" spans="1:6" s="11" customFormat="1">
      <c r="A64" s="14">
        <v>63</v>
      </c>
      <c r="B64" s="73" t="s">
        <v>531</v>
      </c>
      <c r="C64" s="11" t="s">
        <v>13</v>
      </c>
      <c r="D64" s="11" t="s">
        <v>26</v>
      </c>
      <c r="F64" s="88" t="e">
        <f>VLOOKUP(A64,'Inter Boys'!$C$2:$D$6400,2,FALSE)</f>
        <v>#N/A</v>
      </c>
    </row>
    <row r="65" spans="1:6" s="11" customFormat="1">
      <c r="A65" s="14">
        <v>64</v>
      </c>
      <c r="B65" s="73" t="s">
        <v>532</v>
      </c>
      <c r="C65" s="11" t="s">
        <v>13</v>
      </c>
      <c r="D65" s="11" t="s">
        <v>26</v>
      </c>
      <c r="F65" s="88" t="e">
        <f>VLOOKUP(A65,'Inter Boys'!$C$2:$D$6400,2,FALSE)</f>
        <v>#N/A</v>
      </c>
    </row>
    <row r="66" spans="1:6" s="81" customFormat="1">
      <c r="A66" s="79">
        <v>65</v>
      </c>
      <c r="B66" s="80" t="s">
        <v>533</v>
      </c>
      <c r="C66" s="81" t="s">
        <v>13</v>
      </c>
      <c r="D66" s="81" t="s">
        <v>26</v>
      </c>
      <c r="F66" s="90" t="str">
        <f>VLOOKUP(A66,'Inter Boys'!$C$2:$D$6400,2,FALSE)</f>
        <v>James Mackenzie</v>
      </c>
    </row>
    <row r="67" spans="1:6" s="11" customFormat="1">
      <c r="A67" s="14">
        <v>66</v>
      </c>
      <c r="B67" s="73" t="s">
        <v>534</v>
      </c>
      <c r="C67" s="11" t="s">
        <v>13</v>
      </c>
      <c r="D67" s="11" t="s">
        <v>26</v>
      </c>
      <c r="F67" s="88" t="e">
        <f>VLOOKUP(A67,'Inter Boys'!$C$2:$D$6400,2,FALSE)</f>
        <v>#N/A</v>
      </c>
    </row>
    <row r="68" spans="1:6" s="11" customFormat="1">
      <c r="A68" s="14">
        <v>67</v>
      </c>
      <c r="B68" s="73" t="s">
        <v>535</v>
      </c>
      <c r="C68" s="11" t="s">
        <v>13</v>
      </c>
      <c r="D68" s="11" t="s">
        <v>26</v>
      </c>
      <c r="F68" s="88" t="e">
        <f>VLOOKUP(A68,'Inter Boys'!$C$2:$D$6400,2,FALSE)</f>
        <v>#N/A</v>
      </c>
    </row>
    <row r="69" spans="1:6">
      <c r="A69" s="12">
        <v>68</v>
      </c>
      <c r="B69" s="46" t="s">
        <v>536</v>
      </c>
      <c r="C69" t="s">
        <v>13</v>
      </c>
      <c r="D69" t="s">
        <v>26</v>
      </c>
      <c r="F69" s="90" t="str">
        <f>VLOOKUP(A69,'Inter Boys'!$C$2:$D$6400,2,FALSE)</f>
        <v>Josh Lally</v>
      </c>
    </row>
    <row r="70" spans="1:6" s="81" customFormat="1">
      <c r="A70" s="79">
        <v>69</v>
      </c>
      <c r="B70" s="80" t="s">
        <v>564</v>
      </c>
      <c r="C70" s="81" t="s">
        <v>13</v>
      </c>
      <c r="D70" s="81" t="s">
        <v>26</v>
      </c>
      <c r="F70" s="90" t="str">
        <f>VLOOKUP(A70,'Inter Boys'!$C$2:$D$6400,2,FALSE)</f>
        <v>Lewis Nagington</v>
      </c>
    </row>
    <row r="71" spans="1:6">
      <c r="A71" s="12">
        <v>70</v>
      </c>
      <c r="B71" s="46" t="s">
        <v>537</v>
      </c>
      <c r="C71" t="s">
        <v>13</v>
      </c>
      <c r="D71" t="s">
        <v>26</v>
      </c>
      <c r="F71" s="90" t="str">
        <f>VLOOKUP(A71,'Inter Boys'!$C$2:$D$6400,2,FALSE)</f>
        <v>Lewis Duval</v>
      </c>
    </row>
    <row r="72" spans="1:6">
      <c r="A72" s="12">
        <v>71</v>
      </c>
      <c r="B72" s="46" t="s">
        <v>538</v>
      </c>
      <c r="C72" t="s">
        <v>13</v>
      </c>
      <c r="D72" t="s">
        <v>26</v>
      </c>
      <c r="F72" s="90" t="str">
        <f>VLOOKUP(A72,'Inter Boys'!$C$2:$D$6400,2,FALSE)</f>
        <v>Luke Powell</v>
      </c>
    </row>
    <row r="73" spans="1:6" s="11" customFormat="1">
      <c r="A73" s="14">
        <v>72</v>
      </c>
      <c r="B73" s="73" t="s">
        <v>539</v>
      </c>
      <c r="C73" s="11" t="s">
        <v>13</v>
      </c>
      <c r="D73" s="11" t="s">
        <v>26</v>
      </c>
      <c r="F73" s="88" t="e">
        <f>VLOOKUP(A73,'Inter Boys'!$C$2:$D$6400,2,FALSE)</f>
        <v>#N/A</v>
      </c>
    </row>
    <row r="74" spans="1:6">
      <c r="A74" s="12">
        <v>73</v>
      </c>
      <c r="B74" s="46" t="s">
        <v>540</v>
      </c>
      <c r="C74" t="s">
        <v>13</v>
      </c>
      <c r="D74" t="s">
        <v>26</v>
      </c>
      <c r="F74" s="90" t="str">
        <f>VLOOKUP(A74,'Inter Boys'!$C$2:$D$6400,2,FALSE)</f>
        <v>Max Kent</v>
      </c>
    </row>
    <row r="75" spans="1:6">
      <c r="A75" s="12">
        <v>74</v>
      </c>
      <c r="C75" t="s">
        <v>13</v>
      </c>
      <c r="D75" t="s">
        <v>26</v>
      </c>
    </row>
    <row r="76" spans="1:6">
      <c r="A76" s="12">
        <v>75</v>
      </c>
      <c r="C76" t="s">
        <v>13</v>
      </c>
      <c r="D76" t="s">
        <v>26</v>
      </c>
    </row>
    <row r="77" spans="1:6">
      <c r="A77" s="12">
        <v>76</v>
      </c>
      <c r="C77" t="s">
        <v>13</v>
      </c>
      <c r="D77" t="s">
        <v>26</v>
      </c>
    </row>
    <row r="78" spans="1:6">
      <c r="A78" s="12">
        <v>77</v>
      </c>
      <c r="C78" t="s">
        <v>13</v>
      </c>
      <c r="D78" t="s">
        <v>26</v>
      </c>
    </row>
    <row r="79" spans="1:6">
      <c r="A79" s="12">
        <v>78</v>
      </c>
      <c r="C79" t="s">
        <v>13</v>
      </c>
      <c r="D79" t="s">
        <v>26</v>
      </c>
    </row>
    <row r="80" spans="1:6">
      <c r="A80" s="12">
        <v>79</v>
      </c>
      <c r="C80" t="s">
        <v>13</v>
      </c>
      <c r="D80" t="s">
        <v>26</v>
      </c>
    </row>
    <row r="81" spans="1:6" s="11" customFormat="1">
      <c r="A81" s="14">
        <v>80</v>
      </c>
      <c r="B81" s="73" t="s">
        <v>399</v>
      </c>
      <c r="C81" s="11" t="s">
        <v>20</v>
      </c>
      <c r="D81" s="11" t="s">
        <v>26</v>
      </c>
      <c r="F81" s="88" t="e">
        <f>VLOOKUP(A81,'Inter Boys'!$C$2:$D$6400,2,FALSE)</f>
        <v>#N/A</v>
      </c>
    </row>
    <row r="82" spans="1:6">
      <c r="A82" s="12">
        <v>81</v>
      </c>
      <c r="B82" s="46" t="s">
        <v>400</v>
      </c>
      <c r="C82" t="s">
        <v>20</v>
      </c>
      <c r="D82" t="s">
        <v>26</v>
      </c>
      <c r="F82" s="90" t="str">
        <f>VLOOKUP(A82,'Inter Boys'!$C$2:$D$6400,2,FALSE)</f>
        <v>Theo Lewis</v>
      </c>
    </row>
    <row r="83" spans="1:6">
      <c r="A83" s="12">
        <v>82</v>
      </c>
      <c r="B83" s="46" t="s">
        <v>401</v>
      </c>
      <c r="C83" t="s">
        <v>20</v>
      </c>
      <c r="D83" t="s">
        <v>26</v>
      </c>
      <c r="F83" s="90" t="str">
        <f>VLOOKUP(A83,'Inter Boys'!$C$2:$D$6400,2,FALSE)</f>
        <v>Cameron Enser</v>
      </c>
    </row>
    <row r="84" spans="1:6">
      <c r="A84" s="12">
        <v>83</v>
      </c>
      <c r="B84" s="46" t="s">
        <v>402</v>
      </c>
      <c r="C84" t="s">
        <v>20</v>
      </c>
      <c r="D84" t="s">
        <v>26</v>
      </c>
      <c r="F84" s="90" t="str">
        <f>VLOOKUP(A84,'Inter Boys'!$C$2:$D$6400,2,FALSE)</f>
        <v>Nicholas Smith</v>
      </c>
    </row>
    <row r="85" spans="1:6" s="11" customFormat="1">
      <c r="A85" s="14">
        <v>84</v>
      </c>
      <c r="B85" s="73" t="s">
        <v>403</v>
      </c>
      <c r="C85" s="11" t="s">
        <v>20</v>
      </c>
      <c r="D85" s="11" t="s">
        <v>26</v>
      </c>
      <c r="F85" s="88" t="e">
        <f>VLOOKUP(A85,'Inter Boys'!$C$2:$D$6400,2,FALSE)</f>
        <v>#N/A</v>
      </c>
    </row>
    <row r="86" spans="1:6">
      <c r="A86" s="12">
        <v>85</v>
      </c>
      <c r="B86" s="46" t="s">
        <v>404</v>
      </c>
      <c r="C86" t="s">
        <v>20</v>
      </c>
      <c r="D86" t="s">
        <v>26</v>
      </c>
      <c r="F86" s="90" t="str">
        <f>VLOOKUP(A86,'Inter Boys'!$C$2:$D$6400,2,FALSE)</f>
        <v>Elliot Pocock</v>
      </c>
    </row>
    <row r="87" spans="1:6">
      <c r="A87" s="12">
        <v>86</v>
      </c>
      <c r="B87" s="46" t="s">
        <v>405</v>
      </c>
      <c r="C87" t="s">
        <v>20</v>
      </c>
      <c r="D87" t="s">
        <v>26</v>
      </c>
      <c r="F87" s="90" t="str">
        <f>VLOOKUP(A87,'Inter Boys'!$C$2:$D$6400,2,FALSE)</f>
        <v>Oscar Millard</v>
      </c>
    </row>
    <row r="88" spans="1:6">
      <c r="A88" s="12">
        <v>87</v>
      </c>
      <c r="B88" s="46" t="s">
        <v>406</v>
      </c>
      <c r="C88" t="s">
        <v>20</v>
      </c>
      <c r="D88" t="s">
        <v>26</v>
      </c>
      <c r="F88" s="90" t="str">
        <f>VLOOKUP(A88,'Inter Boys'!$C$2:$D$6400,2,FALSE)</f>
        <v>Louis McLeod</v>
      </c>
    </row>
    <row r="89" spans="1:6" s="11" customFormat="1">
      <c r="A89" s="14">
        <v>88</v>
      </c>
      <c r="B89" s="73" t="s">
        <v>407</v>
      </c>
      <c r="C89" s="11" t="s">
        <v>20</v>
      </c>
      <c r="D89" s="11" t="s">
        <v>26</v>
      </c>
      <c r="F89" s="88" t="e">
        <f>VLOOKUP(A89,'Inter Boys'!$C$2:$D$6400,2,FALSE)</f>
        <v>#N/A</v>
      </c>
    </row>
    <row r="90" spans="1:6">
      <c r="A90" s="12">
        <v>89</v>
      </c>
      <c r="B90" s="46" t="s">
        <v>502</v>
      </c>
      <c r="C90" t="s">
        <v>20</v>
      </c>
      <c r="D90" t="s">
        <v>26</v>
      </c>
      <c r="F90" s="90" t="str">
        <f>VLOOKUP(A90,'Inter Boys'!$C$2:$D$6400,2,FALSE)</f>
        <v xml:space="preserve">Angus Caruth </v>
      </c>
    </row>
    <row r="91" spans="1:6">
      <c r="A91" s="12">
        <v>90</v>
      </c>
      <c r="B91" s="46"/>
      <c r="C91" t="s">
        <v>20</v>
      </c>
      <c r="D91" t="s">
        <v>26</v>
      </c>
    </row>
    <row r="92" spans="1:6">
      <c r="A92" s="12">
        <v>91</v>
      </c>
      <c r="C92" t="s">
        <v>20</v>
      </c>
      <c r="D92" t="s">
        <v>26</v>
      </c>
    </row>
    <row r="93" spans="1:6">
      <c r="A93" s="12">
        <v>92</v>
      </c>
      <c r="C93" t="s">
        <v>20</v>
      </c>
      <c r="D93" t="s">
        <v>26</v>
      </c>
    </row>
    <row r="94" spans="1:6">
      <c r="A94" s="12">
        <v>93</v>
      </c>
      <c r="C94" t="s">
        <v>20</v>
      </c>
      <c r="D94" t="s">
        <v>26</v>
      </c>
    </row>
    <row r="95" spans="1:6">
      <c r="A95" s="12">
        <v>94</v>
      </c>
      <c r="C95" t="s">
        <v>20</v>
      </c>
      <c r="D95" t="s">
        <v>26</v>
      </c>
    </row>
    <row r="96" spans="1:6">
      <c r="A96" s="12">
        <v>95</v>
      </c>
      <c r="C96" t="s">
        <v>20</v>
      </c>
      <c r="D96" t="s">
        <v>26</v>
      </c>
    </row>
    <row r="97" spans="1:6">
      <c r="A97" s="12">
        <v>96</v>
      </c>
      <c r="C97" t="s">
        <v>20</v>
      </c>
      <c r="D97" t="s">
        <v>26</v>
      </c>
    </row>
    <row r="98" spans="1:6">
      <c r="A98" s="12">
        <v>97</v>
      </c>
      <c r="C98" t="s">
        <v>20</v>
      </c>
      <c r="D98" t="s">
        <v>26</v>
      </c>
    </row>
    <row r="99" spans="1:6">
      <c r="A99" s="12">
        <v>98</v>
      </c>
      <c r="C99" t="s">
        <v>20</v>
      </c>
      <c r="D99" t="s">
        <v>26</v>
      </c>
    </row>
    <row r="100" spans="1:6">
      <c r="A100" s="12">
        <v>99</v>
      </c>
      <c r="C100" t="s">
        <v>20</v>
      </c>
      <c r="D100" t="s">
        <v>26</v>
      </c>
    </row>
    <row r="101" spans="1:6">
      <c r="A101" s="12">
        <v>100</v>
      </c>
      <c r="B101" s="46" t="s">
        <v>408</v>
      </c>
      <c r="C101" t="s">
        <v>21</v>
      </c>
      <c r="D101" t="s">
        <v>26</v>
      </c>
      <c r="F101" s="90" t="str">
        <f>VLOOKUP(A101,'Inter Boys'!$C$2:$D$6400,2,FALSE)</f>
        <v>Cian McKeaney</v>
      </c>
    </row>
    <row r="102" spans="1:6">
      <c r="A102" s="12">
        <v>101</v>
      </c>
      <c r="B102" s="46" t="s">
        <v>409</v>
      </c>
      <c r="C102" t="s">
        <v>21</v>
      </c>
      <c r="D102" t="s">
        <v>26</v>
      </c>
      <c r="F102" s="90" t="str">
        <f>VLOOKUP(A102,'Inter Boys'!$C$2:$D$6400,2,FALSE)</f>
        <v>Cian Hutton</v>
      </c>
    </row>
    <row r="103" spans="1:6">
      <c r="A103" s="12">
        <v>102</v>
      </c>
      <c r="B103" s="46" t="s">
        <v>410</v>
      </c>
      <c r="C103" t="s">
        <v>21</v>
      </c>
      <c r="D103" t="s">
        <v>26</v>
      </c>
      <c r="F103" s="90" t="str">
        <f>VLOOKUP(A103,'Inter Boys'!$C$2:$D$6400,2,FALSE)</f>
        <v>Ty Adkins</v>
      </c>
    </row>
    <row r="104" spans="1:6">
      <c r="A104" s="12">
        <v>103</v>
      </c>
      <c r="B104" s="46" t="s">
        <v>411</v>
      </c>
      <c r="C104" t="s">
        <v>21</v>
      </c>
      <c r="D104" t="s">
        <v>26</v>
      </c>
      <c r="F104" s="90" t="str">
        <f>VLOOKUP(A104,'Inter Boys'!$C$2:$D$6400,2,FALSE)</f>
        <v>Cameron Williams Stein</v>
      </c>
    </row>
    <row r="105" spans="1:6">
      <c r="A105" s="12">
        <v>104</v>
      </c>
      <c r="B105" s="46" t="s">
        <v>412</v>
      </c>
      <c r="C105" t="s">
        <v>21</v>
      </c>
      <c r="D105" t="s">
        <v>26</v>
      </c>
      <c r="F105" s="90" t="str">
        <f>VLOOKUP(A105,'Inter Boys'!$C$2:$D$6400,2,FALSE)</f>
        <v>Rhys Mahon</v>
      </c>
    </row>
    <row r="106" spans="1:6">
      <c r="A106" s="12">
        <v>105</v>
      </c>
      <c r="B106" s="46" t="s">
        <v>413</v>
      </c>
      <c r="C106" t="s">
        <v>21</v>
      </c>
      <c r="D106" t="s">
        <v>26</v>
      </c>
      <c r="F106" s="90" t="str">
        <f>VLOOKUP(A106,'Inter Boys'!$C$2:$D$6400,2,FALSE)</f>
        <v>Tom Crowfoot</v>
      </c>
    </row>
    <row r="107" spans="1:6">
      <c r="A107" s="12">
        <v>106</v>
      </c>
      <c r="B107" s="46" t="s">
        <v>414</v>
      </c>
      <c r="C107" t="s">
        <v>21</v>
      </c>
      <c r="D107" t="s">
        <v>26</v>
      </c>
      <c r="F107" s="90" t="str">
        <f>VLOOKUP(A107,'Inter Boys'!$C$2:$D$6400,2,FALSE)</f>
        <v>Will Crowfoot</v>
      </c>
    </row>
    <row r="108" spans="1:6">
      <c r="A108" s="12">
        <v>107</v>
      </c>
      <c r="B108" s="46" t="s">
        <v>415</v>
      </c>
      <c r="C108" t="s">
        <v>21</v>
      </c>
      <c r="D108" t="s">
        <v>26</v>
      </c>
      <c r="F108" s="90" t="str">
        <f>VLOOKUP(A108,'Inter Boys'!$C$2:$D$6400,2,FALSE)</f>
        <v xml:space="preserve">Jake Louis </v>
      </c>
    </row>
    <row r="109" spans="1:6">
      <c r="A109" s="12">
        <v>108</v>
      </c>
      <c r="B109" s="46" t="s">
        <v>416</v>
      </c>
      <c r="C109" t="s">
        <v>21</v>
      </c>
      <c r="D109" t="s">
        <v>26</v>
      </c>
      <c r="F109" s="90" t="str">
        <f>VLOOKUP(A109,'Inter Boys'!$C$2:$D$6400,2,FALSE)</f>
        <v>Jonathan Knox</v>
      </c>
    </row>
    <row r="110" spans="1:6">
      <c r="A110" s="12">
        <v>109</v>
      </c>
      <c r="B110" s="46" t="s">
        <v>417</v>
      </c>
      <c r="C110" t="s">
        <v>21</v>
      </c>
      <c r="D110" t="s">
        <v>26</v>
      </c>
      <c r="F110" s="90" t="str">
        <f>VLOOKUP(A110,'Inter Boys'!$C$2:$D$6400,2,FALSE)</f>
        <v>Archie Musk</v>
      </c>
    </row>
    <row r="111" spans="1:6">
      <c r="A111" s="12">
        <v>110</v>
      </c>
      <c r="B111" s="46" t="s">
        <v>418</v>
      </c>
      <c r="C111" t="s">
        <v>21</v>
      </c>
      <c r="D111" t="s">
        <v>26</v>
      </c>
      <c r="F111" s="90" t="str">
        <f>VLOOKUP(A111,'Inter Boys'!$C$2:$D$6400,2,FALSE)</f>
        <v>Myles Martin</v>
      </c>
    </row>
    <row r="112" spans="1:6" s="11" customFormat="1">
      <c r="A112" s="14">
        <v>111</v>
      </c>
      <c r="B112" s="73" t="s">
        <v>419</v>
      </c>
      <c r="C112" s="11" t="s">
        <v>21</v>
      </c>
      <c r="D112" s="11" t="s">
        <v>26</v>
      </c>
      <c r="F112" s="88" t="e">
        <f>VLOOKUP(A112,'Inter Boys'!$C$2:$D$6400,2,FALSE)</f>
        <v>#N/A</v>
      </c>
    </row>
    <row r="113" spans="1:6" s="11" customFormat="1">
      <c r="A113" s="14">
        <v>112</v>
      </c>
      <c r="B113" s="73" t="s">
        <v>501</v>
      </c>
      <c r="C113" s="11" t="s">
        <v>21</v>
      </c>
      <c r="D113" s="11" t="s">
        <v>26</v>
      </c>
      <c r="F113" s="88" t="e">
        <f>VLOOKUP(A113,'Inter Boys'!$C$2:$D$6400,2,FALSE)</f>
        <v>#N/A</v>
      </c>
    </row>
    <row r="114" spans="1:6">
      <c r="A114" s="12">
        <v>113</v>
      </c>
      <c r="C114" t="s">
        <v>21</v>
      </c>
      <c r="D114" t="s">
        <v>26</v>
      </c>
    </row>
    <row r="115" spans="1:6">
      <c r="A115" s="12">
        <v>114</v>
      </c>
      <c r="C115" t="s">
        <v>21</v>
      </c>
      <c r="D115" t="s">
        <v>26</v>
      </c>
    </row>
    <row r="116" spans="1:6">
      <c r="A116" s="12">
        <v>115</v>
      </c>
      <c r="C116" t="s">
        <v>21</v>
      </c>
      <c r="D116" t="s">
        <v>26</v>
      </c>
    </row>
    <row r="117" spans="1:6">
      <c r="A117" s="12">
        <v>116</v>
      </c>
      <c r="C117" t="s">
        <v>21</v>
      </c>
      <c r="D117" t="s">
        <v>26</v>
      </c>
    </row>
    <row r="118" spans="1:6">
      <c r="A118" s="12">
        <v>117</v>
      </c>
      <c r="C118" t="s">
        <v>21</v>
      </c>
      <c r="D118" t="s">
        <v>26</v>
      </c>
    </row>
    <row r="119" spans="1:6">
      <c r="A119" s="12">
        <v>118</v>
      </c>
      <c r="C119" t="s">
        <v>21</v>
      </c>
      <c r="D119" t="s">
        <v>26</v>
      </c>
    </row>
    <row r="120" spans="1:6">
      <c r="A120" s="12">
        <v>119</v>
      </c>
      <c r="C120" t="s">
        <v>21</v>
      </c>
      <c r="D120" t="s">
        <v>26</v>
      </c>
    </row>
    <row r="121" spans="1:6">
      <c r="A121" s="12">
        <v>120</v>
      </c>
      <c r="B121" s="46" t="s">
        <v>420</v>
      </c>
      <c r="C121" t="s">
        <v>14</v>
      </c>
      <c r="D121" t="s">
        <v>26</v>
      </c>
      <c r="F121" s="90" t="str">
        <f>VLOOKUP(A121,'Inter Boys'!$C$2:$D$6400,2,FALSE)</f>
        <v>Adam Saul-Braddock</v>
      </c>
    </row>
    <row r="122" spans="1:6">
      <c r="A122" s="12">
        <v>121</v>
      </c>
      <c r="B122" s="46" t="s">
        <v>421</v>
      </c>
      <c r="C122" t="s">
        <v>14</v>
      </c>
      <c r="D122" t="s">
        <v>26</v>
      </c>
      <c r="F122" s="90" t="str">
        <f>VLOOKUP(A122,'Inter Boys'!$C$2:$D$6400,2,FALSE)</f>
        <v>William Kay</v>
      </c>
    </row>
    <row r="123" spans="1:6">
      <c r="A123" s="12">
        <v>122</v>
      </c>
      <c r="B123" s="46" t="s">
        <v>422</v>
      </c>
      <c r="C123" t="s">
        <v>14</v>
      </c>
      <c r="D123" t="s">
        <v>26</v>
      </c>
      <c r="F123" s="90" t="str">
        <f>VLOOKUP(A123,'Inter Boys'!$C$2:$D$6400,2,FALSE)</f>
        <v>Lewis Henry</v>
      </c>
    </row>
    <row r="124" spans="1:6">
      <c r="A124" s="12">
        <v>123</v>
      </c>
      <c r="B124" s="46" t="s">
        <v>423</v>
      </c>
      <c r="C124" t="s">
        <v>14</v>
      </c>
      <c r="D124" t="s">
        <v>26</v>
      </c>
      <c r="F124" s="90" t="str">
        <f>VLOOKUP(A124,'Inter Boys'!$C$2:$D$6400,2,FALSE)</f>
        <v>Pierce Clisham</v>
      </c>
    </row>
    <row r="125" spans="1:6">
      <c r="A125" s="12">
        <v>124</v>
      </c>
      <c r="B125" s="46" t="s">
        <v>424</v>
      </c>
      <c r="C125" t="s">
        <v>14</v>
      </c>
      <c r="D125" t="s">
        <v>26</v>
      </c>
      <c r="F125" s="90" t="str">
        <f>VLOOKUP(A125,'Inter Boys'!$C$2:$D$6400,2,FALSE)</f>
        <v>Jelani Higgins</v>
      </c>
    </row>
    <row r="126" spans="1:6">
      <c r="A126" s="12">
        <v>125</v>
      </c>
      <c r="B126" s="46" t="s">
        <v>425</v>
      </c>
      <c r="C126" t="s">
        <v>14</v>
      </c>
      <c r="D126" t="s">
        <v>26</v>
      </c>
      <c r="F126" s="90" t="str">
        <f>VLOOKUP(A126,'Inter Boys'!$C$2:$D$6400,2,FALSE)</f>
        <v>Tom Keenan</v>
      </c>
    </row>
    <row r="127" spans="1:6">
      <c r="A127" s="12">
        <v>126</v>
      </c>
      <c r="B127" s="46" t="s">
        <v>426</v>
      </c>
      <c r="C127" t="s">
        <v>14</v>
      </c>
      <c r="D127" t="s">
        <v>26</v>
      </c>
      <c r="F127" s="90" t="str">
        <f>VLOOKUP(A127,'Inter Boys'!$C$2:$D$6400,2,FALSE)</f>
        <v>Joel Humpage</v>
      </c>
    </row>
    <row r="128" spans="1:6" s="11" customFormat="1">
      <c r="A128" s="14">
        <v>127</v>
      </c>
      <c r="B128" s="73" t="s">
        <v>427</v>
      </c>
      <c r="C128" s="11" t="s">
        <v>14</v>
      </c>
      <c r="D128" s="11" t="s">
        <v>26</v>
      </c>
      <c r="F128" s="88" t="e">
        <f>VLOOKUP(A128,'Inter Boys'!$C$2:$D$6400,2,FALSE)</f>
        <v>#N/A</v>
      </c>
    </row>
    <row r="129" spans="1:6">
      <c r="A129" s="12">
        <v>128</v>
      </c>
      <c r="B129" s="46" t="s">
        <v>428</v>
      </c>
      <c r="C129" t="s">
        <v>14</v>
      </c>
      <c r="D129" t="s">
        <v>26</v>
      </c>
      <c r="F129" s="90" t="str">
        <f>VLOOKUP(A129,'Inter Boys'!$C$2:$D$6400,2,FALSE)</f>
        <v>Andrew Prole</v>
      </c>
    </row>
    <row r="130" spans="1:6">
      <c r="A130" s="12">
        <v>129</v>
      </c>
      <c r="B130" s="46" t="s">
        <v>429</v>
      </c>
      <c r="C130" t="s">
        <v>14</v>
      </c>
      <c r="D130" t="s">
        <v>26</v>
      </c>
      <c r="F130" s="90" t="str">
        <f>VLOOKUP(A130,'Inter Boys'!$C$2:$D$6400,2,FALSE)</f>
        <v>Haydn Watson</v>
      </c>
    </row>
    <row r="131" spans="1:6">
      <c r="A131" s="12">
        <v>130</v>
      </c>
      <c r="B131" s="46" t="s">
        <v>430</v>
      </c>
      <c r="C131" t="s">
        <v>14</v>
      </c>
      <c r="D131" t="s">
        <v>26</v>
      </c>
      <c r="F131" s="90" t="str">
        <f>VLOOKUP(A131,'Inter Boys'!$C$2:$D$6400,2,FALSE)</f>
        <v>Sunny Dhaliwall</v>
      </c>
    </row>
    <row r="132" spans="1:6">
      <c r="A132" s="12">
        <v>131</v>
      </c>
      <c r="B132" s="46" t="s">
        <v>431</v>
      </c>
      <c r="C132" t="s">
        <v>14</v>
      </c>
      <c r="D132" t="s">
        <v>26</v>
      </c>
      <c r="F132" s="90" t="str">
        <f>VLOOKUP(A132,'Inter Boys'!$C$2:$D$6400,2,FALSE)</f>
        <v>Adam Visram-Cipoletta</v>
      </c>
    </row>
    <row r="133" spans="1:6">
      <c r="A133" s="12">
        <v>132</v>
      </c>
      <c r="B133" s="46" t="s">
        <v>432</v>
      </c>
      <c r="C133" t="s">
        <v>14</v>
      </c>
      <c r="D133" t="s">
        <v>26</v>
      </c>
      <c r="F133" s="90" t="str">
        <f>VLOOKUP(A133,'Inter Boys'!$C$2:$D$6400,2,FALSE)</f>
        <v>Zac Minchin</v>
      </c>
    </row>
    <row r="134" spans="1:6">
      <c r="A134" s="12">
        <v>133</v>
      </c>
      <c r="B134" s="46" t="s">
        <v>433</v>
      </c>
      <c r="C134" t="s">
        <v>14</v>
      </c>
      <c r="D134" t="s">
        <v>26</v>
      </c>
      <c r="F134" s="90" t="str">
        <f>VLOOKUP(A134,'Inter Boys'!$C$2:$D$6400,2,FALSE)</f>
        <v>Lucas Bennett</v>
      </c>
    </row>
    <row r="135" spans="1:6">
      <c r="A135" s="12">
        <v>134</v>
      </c>
      <c r="B135" s="46" t="s">
        <v>434</v>
      </c>
      <c r="C135" t="s">
        <v>14</v>
      </c>
      <c r="D135" t="s">
        <v>26</v>
      </c>
      <c r="F135" s="90" t="str">
        <f>VLOOKUP(A135,'Inter Boys'!$C$2:$D$6400,2,FALSE)</f>
        <v>Patrick Dunckley</v>
      </c>
    </row>
    <row r="136" spans="1:6">
      <c r="A136" s="12">
        <v>135</v>
      </c>
      <c r="C136" t="s">
        <v>14</v>
      </c>
      <c r="D136" t="s">
        <v>26</v>
      </c>
    </row>
    <row r="137" spans="1:6">
      <c r="A137" s="12">
        <v>136</v>
      </c>
      <c r="C137" t="s">
        <v>14</v>
      </c>
      <c r="D137" t="s">
        <v>26</v>
      </c>
    </row>
    <row r="138" spans="1:6">
      <c r="A138" s="12">
        <v>137</v>
      </c>
      <c r="C138" t="s">
        <v>14</v>
      </c>
      <c r="D138" t="s">
        <v>26</v>
      </c>
    </row>
    <row r="139" spans="1:6">
      <c r="A139" s="12">
        <v>138</v>
      </c>
      <c r="C139" t="s">
        <v>14</v>
      </c>
      <c r="D139" t="s">
        <v>26</v>
      </c>
    </row>
    <row r="140" spans="1:6">
      <c r="A140" s="12">
        <v>139</v>
      </c>
      <c r="C140" t="s">
        <v>14</v>
      </c>
      <c r="D140" t="s">
        <v>26</v>
      </c>
    </row>
    <row r="141" spans="1:6">
      <c r="D141" t="s">
        <v>26</v>
      </c>
    </row>
    <row r="143" spans="1:6">
      <c r="B143" s="38">
        <f>COUNTA(B2:B140)</f>
        <v>81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351"/>
  <sheetViews>
    <sheetView workbookViewId="0">
      <pane xSplit="2" ySplit="10" topLeftCell="C50" activePane="bottomRight" state="frozen"/>
      <selection activeCell="J15" sqref="J15"/>
      <selection pane="topRight" activeCell="J15" sqref="J15"/>
      <selection pane="bottomLeft" activeCell="J15" sqref="J15"/>
      <selection pane="bottomRight" activeCell="K61" sqref="K61"/>
    </sheetView>
  </sheetViews>
  <sheetFormatPr defaultColWidth="8.85546875" defaultRowHeight="15"/>
  <cols>
    <col min="1" max="1" width="9.85546875" bestFit="1" customWidth="1"/>
    <col min="2" max="2" width="4.85546875" style="57" customWidth="1"/>
    <col min="3" max="3" width="8" style="63" customWidth="1"/>
    <col min="4" max="4" width="20.7109375" style="5" customWidth="1"/>
    <col min="5" max="5" width="14.42578125" style="5" customWidth="1"/>
    <col min="6" max="6" width="8" style="26" customWidth="1"/>
    <col min="7" max="7" width="8.85546875" style="27"/>
    <col min="8" max="8" width="8.28515625" style="51" bestFit="1" customWidth="1"/>
    <col min="9" max="9" width="13.140625" bestFit="1" customWidth="1"/>
    <col min="10" max="10" width="10.7109375" style="12" bestFit="1" customWidth="1"/>
    <col min="17" max="17" width="3.5703125" customWidth="1"/>
  </cols>
  <sheetData>
    <row r="1" spans="1:18" ht="15.75" thickBot="1">
      <c r="A1" s="2" t="s">
        <v>3</v>
      </c>
      <c r="B1" s="3" t="s">
        <v>4</v>
      </c>
      <c r="C1" s="62" t="s">
        <v>0</v>
      </c>
      <c r="D1" s="4" t="s">
        <v>1</v>
      </c>
      <c r="E1" s="4" t="s">
        <v>29</v>
      </c>
      <c r="F1" s="23" t="s">
        <v>5</v>
      </c>
      <c r="G1" s="24" t="s">
        <v>2</v>
      </c>
    </row>
    <row r="2" spans="1:18" ht="15.75" thickBot="1">
      <c r="A2" t="s">
        <v>12</v>
      </c>
      <c r="B2" s="57">
        <v>1</v>
      </c>
      <c r="C2" s="63">
        <v>69</v>
      </c>
      <c r="D2" s="5" t="str">
        <f>IF(C2="","",VLOOKUP($C2,'Entries 6'!A:D,2,0))</f>
        <v>Lewis Nagington</v>
      </c>
      <c r="E2" s="5" t="str">
        <f>IF(C2="","",VLOOKUP($C2,'Entries 6'!A:D,3,0))</f>
        <v>Staffs</v>
      </c>
      <c r="F2" s="26" t="str">
        <f>IF(C2="","",VLOOKUP($C2,'Entries 6'!A:D,4,0))</f>
        <v>IB</v>
      </c>
      <c r="G2" s="27">
        <v>17.27</v>
      </c>
      <c r="H2" s="58"/>
      <c r="I2" s="49" t="s">
        <v>32</v>
      </c>
      <c r="J2" s="138" t="s">
        <v>31</v>
      </c>
      <c r="K2" s="139"/>
      <c r="L2" s="139"/>
      <c r="M2" s="139"/>
      <c r="N2" s="139"/>
      <c r="O2" s="140"/>
      <c r="P2" s="12"/>
    </row>
    <row r="3" spans="1:18">
      <c r="B3" s="57">
        <f>SUM(B2+1)</f>
        <v>2</v>
      </c>
      <c r="C3" s="63">
        <v>85</v>
      </c>
      <c r="D3" s="5" t="str">
        <f>IF(C3="","",VLOOKUP($C3,'Entries 6'!A:D,2,0))</f>
        <v>Elliot Pocock</v>
      </c>
      <c r="E3" s="5" t="str">
        <f>IF(C3="","",VLOOKUP($C3,'Entries 6'!A:D,3,0))</f>
        <v>Surrey</v>
      </c>
      <c r="F3" s="26" t="str">
        <f>IF(C3="","",VLOOKUP($C3,'Entries 6'!A:D,4,0))</f>
        <v>IB</v>
      </c>
      <c r="G3" s="27">
        <v>17.28</v>
      </c>
      <c r="H3" s="65"/>
      <c r="I3" s="10" t="s">
        <v>6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1">
        <v>6</v>
      </c>
      <c r="P3" s="16" t="s">
        <v>30</v>
      </c>
      <c r="R3" s="64" t="s">
        <v>17</v>
      </c>
    </row>
    <row r="4" spans="1:18">
      <c r="B4" s="57">
        <f t="shared" ref="B4:B67" si="0">SUM(B3+1)</f>
        <v>3</v>
      </c>
      <c r="C4" s="63">
        <v>3</v>
      </c>
      <c r="D4" s="5" t="str">
        <f>IF(C4="","",VLOOKUP($C4,'Entries 6'!A:D,2,0))</f>
        <v>Joe Buckley</v>
      </c>
      <c r="E4" s="5" t="str">
        <f>IF(C4="","",VLOOKUP($C4,'Entries 6'!A:D,3,0))</f>
        <v>Cheshire</v>
      </c>
      <c r="F4" s="26" t="str">
        <f>IF(C4="","",VLOOKUP($C4,'Entries 6'!A:D,4,0))</f>
        <v>IB</v>
      </c>
      <c r="G4" s="27">
        <v>17.32</v>
      </c>
      <c r="H4" s="66"/>
      <c r="I4" s="28" t="s">
        <v>14</v>
      </c>
      <c r="J4" s="13">
        <f t="array" ref="J4">SMALL(IF($E$2:$E$151="West Mids",$B$2:$B$151),1)</f>
        <v>4</v>
      </c>
      <c r="K4" s="13">
        <f t="array" ref="K4">SMALL(IF($E$2:$E$151="West Mids",$B$2:$B$151),2)</f>
        <v>5</v>
      </c>
      <c r="L4" s="13">
        <f t="array" ref="L4">SMALL(IF($E$2:$E$151="West Mids",$B$2:$B$151),3)</f>
        <v>6</v>
      </c>
      <c r="M4" s="13">
        <f t="array" ref="M4">SMALL(IF($E$2:$E$151="West Mids",$B$2:$B$151),4)</f>
        <v>16</v>
      </c>
      <c r="N4" s="13">
        <f t="array" ref="N4">SMALL(IF($E$2:$E$151="West Mids",$B$2:$B$151),5)</f>
        <v>18</v>
      </c>
      <c r="O4" s="17">
        <f t="array" ref="O4">SMALL(IF($E$2:$E$151="West Mids",$B$2:$B$151),6)</f>
        <v>21</v>
      </c>
      <c r="P4" s="18">
        <f t="shared" ref="P4:P10" si="1">SUM(J4:O4)</f>
        <v>70</v>
      </c>
      <c r="Q4" s="69"/>
      <c r="R4" s="70">
        <v>1</v>
      </c>
    </row>
    <row r="5" spans="1:18">
      <c r="B5" s="57">
        <f t="shared" si="0"/>
        <v>4</v>
      </c>
      <c r="C5" s="63">
        <v>120</v>
      </c>
      <c r="D5" s="5" t="str">
        <f>IF(C5="","",VLOOKUP($C5,'Entries 6'!A:D,2,0))</f>
        <v>Adam Saul-Braddock</v>
      </c>
      <c r="E5" s="5" t="str">
        <f>IF(C5="","",VLOOKUP($C5,'Entries 6'!A:D,3,0))</f>
        <v>West Mids</v>
      </c>
      <c r="F5" s="26" t="str">
        <f>IF(C5="","",VLOOKUP($C5,'Entries 6'!A:D,4,0))</f>
        <v>IB</v>
      </c>
      <c r="G5" s="27">
        <v>17.36</v>
      </c>
      <c r="H5" s="66"/>
      <c r="I5" s="8" t="s">
        <v>20</v>
      </c>
      <c r="J5" s="13">
        <f t="array" ref="J5">SMALL(IF($E$2:$E$151="Surrey",$B$2:$B$151),1)</f>
        <v>2</v>
      </c>
      <c r="K5" s="13">
        <f t="array" ref="K5">SMALL(IF($E$2:$E$151="Surrey",$B$2:$B$151),2)</f>
        <v>8</v>
      </c>
      <c r="L5" s="13">
        <f t="array" ref="L5">SMALL(IF($E$2:$E$151="Surrey",$B$2:$B$151),3)</f>
        <v>12</v>
      </c>
      <c r="M5" s="13">
        <f t="array" ref="M5">SMALL(IF($E$2:$E$151="Surrey",$B$2:$B$151),4)</f>
        <v>13</v>
      </c>
      <c r="N5" s="13">
        <f t="array" ref="N5">SMALL(IF($E$2:$E$151="Surrey",$B$2:$B$151),5)</f>
        <v>27</v>
      </c>
      <c r="O5" s="17">
        <f t="array" ref="O5">SMALL(IF($E$2:$E$151="Surrey",$B$2:$B$151),6)</f>
        <v>40</v>
      </c>
      <c r="P5" s="18">
        <f t="shared" si="1"/>
        <v>102</v>
      </c>
      <c r="Q5" s="69"/>
      <c r="R5" s="70">
        <v>2</v>
      </c>
    </row>
    <row r="6" spans="1:18">
      <c r="B6" s="57">
        <f t="shared" si="0"/>
        <v>5</v>
      </c>
      <c r="C6" s="63">
        <v>121</v>
      </c>
      <c r="D6" s="5" t="str">
        <f>IF(C6="","",VLOOKUP($C6,'Entries 6'!A:D,2,0))</f>
        <v>William Kay</v>
      </c>
      <c r="E6" s="5" t="str">
        <f>IF(C6="","",VLOOKUP($C6,'Entries 6'!A:D,3,0))</f>
        <v>West Mids</v>
      </c>
      <c r="F6" s="26" t="str">
        <f>IF(C6="","",VLOOKUP($C6,'Entries 6'!A:D,4,0))</f>
        <v>IB</v>
      </c>
      <c r="G6" s="27">
        <v>17.41</v>
      </c>
      <c r="H6" s="66"/>
      <c r="I6" s="8" t="s">
        <v>18</v>
      </c>
      <c r="J6" s="13">
        <f t="array" ref="J6">SMALL(IF($E$2:$E$151="Cheshire",$B$2:$B$151),1)</f>
        <v>3</v>
      </c>
      <c r="K6" s="13">
        <f t="array" ref="K6">SMALL(IF($E$2:$E$151="Cheshire",$B$2:$B$151),2)</f>
        <v>11</v>
      </c>
      <c r="L6" s="13">
        <f t="array" ref="L6">SMALL(IF($E$2:$E$151="Cheshire",$B$2:$B$151),3)</f>
        <v>19</v>
      </c>
      <c r="M6" s="13">
        <f t="array" ref="M6">SMALL(IF($E$2:$E$151="Cheshire",$B$2:$B$151),4)</f>
        <v>23</v>
      </c>
      <c r="N6" s="13">
        <f t="array" ref="N6">SMALL(IF($E$2:$E$151="Cheshire",$B$2:$B$151),5)</f>
        <v>25</v>
      </c>
      <c r="O6" s="17">
        <f t="array" ref="O6">SMALL(IF($E$2:$E$151="Cheshire",$B$2:$B$151),6)</f>
        <v>36</v>
      </c>
      <c r="P6" s="18">
        <f t="shared" si="1"/>
        <v>117</v>
      </c>
      <c r="Q6" s="69"/>
      <c r="R6" s="70">
        <v>3</v>
      </c>
    </row>
    <row r="7" spans="1:18">
      <c r="B7" s="57">
        <f t="shared" si="0"/>
        <v>6</v>
      </c>
      <c r="C7" s="63">
        <v>122</v>
      </c>
      <c r="D7" s="5" t="str">
        <f>IF(C7="","",VLOOKUP($C7,'Entries 6'!A:D,2,0))</f>
        <v>Lewis Henry</v>
      </c>
      <c r="E7" s="5" t="str">
        <f>IF(C7="","",VLOOKUP($C7,'Entries 6'!A:D,3,0))</f>
        <v>West Mids</v>
      </c>
      <c r="F7" s="26" t="str">
        <f>IF(C7="","",VLOOKUP($C7,'Entries 6'!A:D,4,0))</f>
        <v>IB</v>
      </c>
      <c r="G7" s="27">
        <v>17.54</v>
      </c>
      <c r="H7" s="66"/>
      <c r="I7" s="8" t="s">
        <v>13</v>
      </c>
      <c r="J7" s="13">
        <f t="array" ref="J7">SMALL(IF($E$2:$E$151="Staffs",$B$2:$B$151),1)</f>
        <v>1</v>
      </c>
      <c r="K7" s="13">
        <f t="array" ref="K7">SMALL(IF($E$2:$E$151="Staffs",$B$2:$B$151),2)</f>
        <v>7</v>
      </c>
      <c r="L7" s="13">
        <f t="array" ref="L7">SMALL(IF($E$2:$E$151="Staffs",$B$2:$B$151),3)</f>
        <v>14</v>
      </c>
      <c r="M7" s="13">
        <f t="array" ref="M7">SMALL(IF($E$2:$E$151="Staffs",$B$2:$B$151),4)</f>
        <v>20</v>
      </c>
      <c r="N7" s="13">
        <f t="array" ref="N7">SMALL(IF($E$2:$E$151="Staffs",$B$2:$B$151),5)</f>
        <v>39</v>
      </c>
      <c r="O7" s="17">
        <f t="array" ref="O7">SMALL(IF($E$2:$E$151="Staffs",$B$2:$B$151),6)</f>
        <v>45</v>
      </c>
      <c r="P7" s="18">
        <f t="shared" si="1"/>
        <v>126</v>
      </c>
      <c r="Q7" s="69"/>
      <c r="R7" s="70">
        <v>4</v>
      </c>
    </row>
    <row r="8" spans="1:18">
      <c r="B8" s="57">
        <f t="shared" si="0"/>
        <v>7</v>
      </c>
      <c r="C8" s="63">
        <v>70</v>
      </c>
      <c r="D8" s="5" t="str">
        <f>IF(C8="","",VLOOKUP($C8,'Entries 6'!A:D,2,0))</f>
        <v>Lewis Duval</v>
      </c>
      <c r="E8" s="5" t="str">
        <f>IF(C8="","",VLOOKUP($C8,'Entries 6'!A:D,3,0))</f>
        <v>Staffs</v>
      </c>
      <c r="F8" s="26" t="str">
        <f>IF(C8="","",VLOOKUP($C8,'Entries 6'!A:D,4,0))</f>
        <v>IB</v>
      </c>
      <c r="G8" s="27">
        <v>17.59</v>
      </c>
      <c r="H8" s="66"/>
      <c r="I8" s="8" t="s">
        <v>19</v>
      </c>
      <c r="J8" s="13">
        <f t="array" ref="J8">SMALL(IF($E$2:$E$151="Shropshire",$B$2:$B$151),1)</f>
        <v>9</v>
      </c>
      <c r="K8" s="13">
        <f t="array" ref="K8">SMALL(IF($E$2:$E$151="Shropshire",$B$2:$B$151),2)</f>
        <v>15</v>
      </c>
      <c r="L8" s="13">
        <f t="array" ref="L8">SMALL(IF($E$2:$E$151="Shropshire",$B$2:$B$151),3)</f>
        <v>22</v>
      </c>
      <c r="M8" s="13">
        <f t="array" ref="M8">SMALL(IF($E$2:$E$151="Shropshire",$B$2:$B$151),4)</f>
        <v>24</v>
      </c>
      <c r="N8" s="13">
        <f t="array" ref="N8">SMALL(IF($E$2:$E$151="Shropshire",$B$2:$B$151),5)</f>
        <v>31</v>
      </c>
      <c r="O8" s="17">
        <f t="array" ref="O8">SMALL(IF($E$2:$E$151="Shropshire",$B$2:$B$151),6)</f>
        <v>38</v>
      </c>
      <c r="P8" s="18">
        <f t="shared" si="1"/>
        <v>139</v>
      </c>
      <c r="Q8" s="69"/>
      <c r="R8" s="70">
        <v>5</v>
      </c>
    </row>
    <row r="9" spans="1:18">
      <c r="B9" s="57">
        <f t="shared" si="0"/>
        <v>8</v>
      </c>
      <c r="C9" s="63">
        <v>86</v>
      </c>
      <c r="D9" s="5" t="str">
        <f>IF(C9="","",VLOOKUP($C9,'Entries 6'!A:D,2,0))</f>
        <v>Oscar Millard</v>
      </c>
      <c r="E9" s="5" t="str">
        <f>IF(C9="","",VLOOKUP($C9,'Entries 6'!A:D,3,0))</f>
        <v>Surrey</v>
      </c>
      <c r="F9" s="26" t="str">
        <f>IF(C9="","",VLOOKUP($C9,'Entries 6'!A:D,4,0))</f>
        <v>IB</v>
      </c>
      <c r="G9" s="27">
        <v>18.02</v>
      </c>
      <c r="H9" s="66"/>
      <c r="I9" s="8" t="s">
        <v>21</v>
      </c>
      <c r="J9" s="13">
        <f t="array" ref="J9">SMALL(IF($E$2:$E$151="Warwickshire",$B$2:$B$151),1)</f>
        <v>10</v>
      </c>
      <c r="K9" s="13">
        <f t="array" ref="K9">SMALL(IF($E$2:$E$151="Warwickshire",$B$2:$B$151),2)</f>
        <v>30</v>
      </c>
      <c r="L9" s="13">
        <f t="array" ref="L9">SMALL(IF($E$2:$E$151="Warwickshire",$B$2:$B$151),3)</f>
        <v>32</v>
      </c>
      <c r="M9" s="13">
        <f t="array" ref="M9">SMALL(IF($E$2:$E$151="Warwickshire",$B$2:$B$151),4)</f>
        <v>34</v>
      </c>
      <c r="N9" s="13">
        <f t="array" ref="N9">SMALL(IF($E$2:$E$151="Warwickshire",$B$2:$B$151),5)</f>
        <v>47</v>
      </c>
      <c r="O9" s="17">
        <f t="array" ref="O9">SMALL(IF($E$2:$E$151="Warwickshire",$B$2:$B$151),6)</f>
        <v>49</v>
      </c>
      <c r="P9" s="18">
        <f t="shared" si="1"/>
        <v>202</v>
      </c>
      <c r="Q9" s="69"/>
      <c r="R9" s="70">
        <v>6</v>
      </c>
    </row>
    <row r="10" spans="1:18" ht="15.75" thickBot="1">
      <c r="B10" s="57">
        <f t="shared" si="0"/>
        <v>9</v>
      </c>
      <c r="C10" s="63">
        <v>45</v>
      </c>
      <c r="D10" s="5" t="str">
        <f>IF(C10="","",VLOOKUP($C10,'Entries 6'!A:D,2,0))</f>
        <v>Sam Western</v>
      </c>
      <c r="E10" s="5" t="str">
        <f>IF(C10="","",VLOOKUP($C10,'Entries 6'!A:D,3,0))</f>
        <v>Shropshire</v>
      </c>
      <c r="F10" s="26" t="str">
        <f>IF(C10="","",VLOOKUP($C10,'Entries 6'!A:D,4,0))</f>
        <v>IB</v>
      </c>
      <c r="G10" s="27">
        <v>18.05</v>
      </c>
      <c r="H10" s="66"/>
      <c r="I10" s="92" t="s">
        <v>28</v>
      </c>
      <c r="J10" s="13">
        <f t="array" ref="J10">SMALL(IF($E$2:$E$151="Cumbria",$B$2:$B$151),1)</f>
        <v>17</v>
      </c>
      <c r="K10" s="13">
        <f t="array" ref="K10">SMALL(IF($E$2:$E$151="Cumbria",$B$2:$B$151),2)</f>
        <v>35</v>
      </c>
      <c r="L10" s="13" t="e">
        <f t="array" ref="L10">SMALL(IF($E$2:$E$151="Cumbria",$B$2:$B$151),3)</f>
        <v>#NUM!</v>
      </c>
      <c r="M10" s="13" t="e">
        <f t="array" ref="M10">SMALL(IF($E$2:$E$151="Cumbria",$B$2:$B$151),4)</f>
        <v>#NUM!</v>
      </c>
      <c r="N10" s="13" t="e">
        <f t="array" ref="N10">SMALL(IF($E$2:$E$151="Cumbria",$B$2:$B$151),5)</f>
        <v>#NUM!</v>
      </c>
      <c r="O10" s="17" t="e">
        <f t="array" ref="O10">SMALL(IF($E$2:$E$151="Cumbria",$B$2:$B$151),6)</f>
        <v>#NUM!</v>
      </c>
      <c r="P10" s="19" t="e">
        <f t="shared" si="1"/>
        <v>#NUM!</v>
      </c>
      <c r="Q10" s="69"/>
      <c r="R10" s="70" t="s">
        <v>562</v>
      </c>
    </row>
    <row r="11" spans="1:18">
      <c r="B11" s="57">
        <f t="shared" si="0"/>
        <v>10</v>
      </c>
      <c r="C11" s="63">
        <v>100</v>
      </c>
      <c r="D11" s="5" t="str">
        <f>IF(C11="","",VLOOKUP($C11,'Entries 6'!A:D,2,0))</f>
        <v>Cian McKeaney</v>
      </c>
      <c r="E11" s="5" t="str">
        <f>IF(C11="","",VLOOKUP($C11,'Entries 6'!A:D,3,0))</f>
        <v>Warwickshire</v>
      </c>
      <c r="F11" s="26" t="str">
        <f>IF(C11="","",VLOOKUP($C11,'Entries 6'!A:D,4,0))</f>
        <v>IB</v>
      </c>
      <c r="G11" s="27">
        <v>18.100000000000001</v>
      </c>
      <c r="H11" s="68"/>
      <c r="I11" s="11"/>
      <c r="J11" s="14"/>
      <c r="K11" s="11"/>
    </row>
    <row r="12" spans="1:18">
      <c r="B12" s="57">
        <f t="shared" si="0"/>
        <v>11</v>
      </c>
      <c r="C12" s="63">
        <v>6</v>
      </c>
      <c r="D12" s="5" t="str">
        <f>IF(C12="","",VLOOKUP($C12,'Entries 6'!A:D,2,0))</f>
        <v>Sion Roberts</v>
      </c>
      <c r="E12" s="5" t="str">
        <f>IF(C12="","",VLOOKUP($C12,'Entries 6'!A:D,3,0))</f>
        <v>Cheshire</v>
      </c>
      <c r="F12" s="26" t="str">
        <f>IF(C12="","",VLOOKUP($C12,'Entries 6'!A:D,4,0))</f>
        <v>IB</v>
      </c>
      <c r="G12" s="27">
        <v>18.100000000000001</v>
      </c>
      <c r="H12" s="68"/>
      <c r="I12" s="11"/>
      <c r="J12" s="14"/>
      <c r="K12" s="11"/>
    </row>
    <row r="13" spans="1:18">
      <c r="B13" s="57">
        <f t="shared" si="0"/>
        <v>12</v>
      </c>
      <c r="C13" s="63">
        <v>83</v>
      </c>
      <c r="D13" s="5" t="str">
        <f>IF(C13="","",VLOOKUP($C13,'Entries 6'!A:D,2,0))</f>
        <v>Nicholas Smith</v>
      </c>
      <c r="E13" s="5" t="str">
        <f>IF(C13="","",VLOOKUP($C13,'Entries 6'!A:D,3,0))</f>
        <v>Surrey</v>
      </c>
      <c r="F13" s="26" t="str">
        <f>IF(C13="","",VLOOKUP($C13,'Entries 6'!A:D,4,0))</f>
        <v>IB</v>
      </c>
      <c r="G13" s="27">
        <v>18.23</v>
      </c>
      <c r="H13" s="68"/>
      <c r="I13" s="11"/>
      <c r="J13" s="14"/>
      <c r="K13" s="11"/>
    </row>
    <row r="14" spans="1:18">
      <c r="B14" s="57">
        <f t="shared" si="0"/>
        <v>13</v>
      </c>
      <c r="C14" s="63">
        <v>82</v>
      </c>
      <c r="D14" s="5" t="str">
        <f>IF(C14="","",VLOOKUP($C14,'Entries 6'!A:D,2,0))</f>
        <v>Cameron Enser</v>
      </c>
      <c r="E14" s="5" t="str">
        <f>IF(C14="","",VLOOKUP($C14,'Entries 6'!A:D,3,0))</f>
        <v>Surrey</v>
      </c>
      <c r="F14" s="26" t="str">
        <f>IF(C14="","",VLOOKUP($C14,'Entries 6'!A:D,4,0))</f>
        <v>IB</v>
      </c>
      <c r="G14" s="27">
        <v>18.27</v>
      </c>
    </row>
    <row r="15" spans="1:18">
      <c r="B15" s="57">
        <f t="shared" si="0"/>
        <v>14</v>
      </c>
      <c r="C15" s="63">
        <v>68</v>
      </c>
      <c r="D15" s="5" t="str">
        <f>IF(C15="","",VLOOKUP($C15,'Entries 6'!A:D,2,0))</f>
        <v>Josh Lally</v>
      </c>
      <c r="E15" s="5" t="str">
        <f>IF(C15="","",VLOOKUP($C15,'Entries 6'!A:D,3,0))</f>
        <v>Staffs</v>
      </c>
      <c r="F15" s="26" t="str">
        <f>IF(C15="","",VLOOKUP($C15,'Entries 6'!A:D,4,0))</f>
        <v>IB</v>
      </c>
      <c r="G15" s="27">
        <v>18.28</v>
      </c>
    </row>
    <row r="16" spans="1:18">
      <c r="B16" s="57">
        <f t="shared" si="0"/>
        <v>15</v>
      </c>
      <c r="C16" s="63">
        <v>46</v>
      </c>
      <c r="D16" s="5" t="str">
        <f>IF(C16="","",VLOOKUP($C16,'Entries 6'!A:D,2,0))</f>
        <v>Luke Moses</v>
      </c>
      <c r="E16" s="5" t="str">
        <f>IF(C16="","",VLOOKUP($C16,'Entries 6'!A:D,3,0))</f>
        <v>Shropshire</v>
      </c>
      <c r="F16" s="26" t="str">
        <f>IF(C16="","",VLOOKUP($C16,'Entries 6'!A:D,4,0))</f>
        <v>IB</v>
      </c>
      <c r="G16" s="27">
        <v>18.29</v>
      </c>
    </row>
    <row r="17" spans="2:7">
      <c r="B17" s="57">
        <f t="shared" si="0"/>
        <v>16</v>
      </c>
      <c r="C17" s="63">
        <v>123</v>
      </c>
      <c r="D17" s="5" t="str">
        <f>IF(C17="","",VLOOKUP($C17,'Entries 6'!A:D,2,0))</f>
        <v>Pierce Clisham</v>
      </c>
      <c r="E17" s="5" t="str">
        <f>IF(C17="","",VLOOKUP($C17,'Entries 6'!A:D,3,0))</f>
        <v>West Mids</v>
      </c>
      <c r="F17" s="26" t="str">
        <f>IF(C17="","",VLOOKUP($C17,'Entries 6'!A:D,4,0))</f>
        <v>IB</v>
      </c>
      <c r="G17" s="27">
        <v>18.37</v>
      </c>
    </row>
    <row r="18" spans="2:7">
      <c r="B18" s="57">
        <f t="shared" si="0"/>
        <v>17</v>
      </c>
      <c r="C18" s="63">
        <v>23</v>
      </c>
      <c r="D18" s="5" t="str">
        <f>IF(C18="","",VLOOKUP($C18,'Entries 6'!A:D,2,0))</f>
        <v>Jacob Smith</v>
      </c>
      <c r="E18" s="5" t="str">
        <f>IF(C18="","",VLOOKUP($C18,'Entries 6'!A:D,3,0))</f>
        <v>Cumbria</v>
      </c>
      <c r="F18" s="26" t="str">
        <f>IF(C18="","",VLOOKUP($C18,'Entries 6'!A:D,4,0))</f>
        <v>IB</v>
      </c>
      <c r="G18" s="27">
        <v>18.399999999999999</v>
      </c>
    </row>
    <row r="19" spans="2:7">
      <c r="B19" s="57">
        <f t="shared" si="0"/>
        <v>18</v>
      </c>
      <c r="C19" s="63">
        <v>126</v>
      </c>
      <c r="D19" s="5" t="str">
        <f>IF(C19="","",VLOOKUP($C19,'Entries 6'!A:D,2,0))</f>
        <v>Joel Humpage</v>
      </c>
      <c r="E19" s="5" t="str">
        <f>IF(C19="","",VLOOKUP($C19,'Entries 6'!A:D,3,0))</f>
        <v>West Mids</v>
      </c>
      <c r="F19" s="26" t="str">
        <f>IF(C19="","",VLOOKUP($C19,'Entries 6'!A:D,4,0))</f>
        <v>IB</v>
      </c>
      <c r="G19" s="27">
        <v>18.41</v>
      </c>
    </row>
    <row r="20" spans="2:7">
      <c r="B20" s="57">
        <f t="shared" si="0"/>
        <v>19</v>
      </c>
      <c r="C20" s="63">
        <v>7</v>
      </c>
      <c r="D20" s="5" t="str">
        <f>IF(C20="","",VLOOKUP($C20,'Entries 6'!A:D,2,0))</f>
        <v>Aaron Doyle</v>
      </c>
      <c r="E20" s="5" t="str">
        <f>IF(C20="","",VLOOKUP($C20,'Entries 6'!A:D,3,0))</f>
        <v>Cheshire</v>
      </c>
      <c r="F20" s="26" t="str">
        <f>IF(C20="","",VLOOKUP($C20,'Entries 6'!A:D,4,0))</f>
        <v>IB</v>
      </c>
      <c r="G20" s="27">
        <v>18.43</v>
      </c>
    </row>
    <row r="21" spans="2:7">
      <c r="B21" s="57">
        <f t="shared" si="0"/>
        <v>20</v>
      </c>
      <c r="C21" s="63">
        <v>73</v>
      </c>
      <c r="D21" s="5" t="str">
        <f>IF(C21="","",VLOOKUP($C21,'Entries 6'!A:D,2,0))</f>
        <v>Max Kent</v>
      </c>
      <c r="E21" s="5" t="str">
        <f>IF(C21="","",VLOOKUP($C21,'Entries 6'!A:D,3,0))</f>
        <v>Staffs</v>
      </c>
      <c r="F21" s="26" t="str">
        <f>IF(C21="","",VLOOKUP($C21,'Entries 6'!A:D,4,0))</f>
        <v>IB</v>
      </c>
      <c r="G21" s="27">
        <v>18.48</v>
      </c>
    </row>
    <row r="22" spans="2:7">
      <c r="B22" s="57">
        <f t="shared" si="0"/>
        <v>21</v>
      </c>
      <c r="C22" s="63">
        <v>124</v>
      </c>
      <c r="D22" s="5" t="str">
        <f>IF(C22="","",VLOOKUP($C22,'Entries 6'!A:D,2,0))</f>
        <v>Jelani Higgins</v>
      </c>
      <c r="E22" s="5" t="str">
        <f>IF(C22="","",VLOOKUP($C22,'Entries 6'!A:D,3,0))</f>
        <v>West Mids</v>
      </c>
      <c r="F22" s="26" t="str">
        <f>IF(C22="","",VLOOKUP($C22,'Entries 6'!A:D,4,0))</f>
        <v>IB</v>
      </c>
      <c r="G22" s="27">
        <v>18.489999999999998</v>
      </c>
    </row>
    <row r="23" spans="2:7">
      <c r="B23" s="57">
        <f t="shared" si="0"/>
        <v>22</v>
      </c>
      <c r="C23" s="63">
        <v>44</v>
      </c>
      <c r="D23" s="5" t="str">
        <f>IF(C23="","",VLOOKUP($C23,'Entries 6'!A:D,2,0))</f>
        <v>Josh Williams</v>
      </c>
      <c r="E23" s="5" t="str">
        <f>IF(C23="","",VLOOKUP($C23,'Entries 6'!A:D,3,0))</f>
        <v>Shropshire</v>
      </c>
      <c r="F23" s="26" t="str">
        <f>IF(C23="","",VLOOKUP($C23,'Entries 6'!A:D,4,0))</f>
        <v>IB</v>
      </c>
      <c r="G23" s="27">
        <v>18.52</v>
      </c>
    </row>
    <row r="24" spans="2:7">
      <c r="B24" s="57">
        <f t="shared" si="0"/>
        <v>23</v>
      </c>
      <c r="C24" s="63">
        <v>12</v>
      </c>
      <c r="D24" s="5" t="str">
        <f>IF(C24="","",VLOOKUP($C24,'Entries 6'!A:D,2,0))</f>
        <v>Ben Webb</v>
      </c>
      <c r="E24" s="5" t="str">
        <f>IF(C24="","",VLOOKUP($C24,'Entries 6'!A:D,3,0))</f>
        <v>Cheshire</v>
      </c>
      <c r="F24" s="26" t="str">
        <f>IF(C24="","",VLOOKUP($C24,'Entries 6'!A:D,4,0))</f>
        <v>IB</v>
      </c>
      <c r="G24" s="27">
        <v>18.579999999999998</v>
      </c>
    </row>
    <row r="25" spans="2:7">
      <c r="B25" s="57">
        <f t="shared" si="0"/>
        <v>24</v>
      </c>
      <c r="C25" s="63">
        <v>47</v>
      </c>
      <c r="D25" s="5" t="str">
        <f>IF(C25="","",VLOOKUP($C25,'Entries 6'!A:D,2,0))</f>
        <v>Dylan Lane-Craddock</v>
      </c>
      <c r="E25" s="5" t="str">
        <f>IF(C25="","",VLOOKUP($C25,'Entries 6'!A:D,3,0))</f>
        <v>Shropshire</v>
      </c>
      <c r="F25" s="26" t="str">
        <f>IF(C25="","",VLOOKUP($C25,'Entries 6'!A:D,4,0))</f>
        <v>IB</v>
      </c>
      <c r="G25" s="27">
        <v>18.59</v>
      </c>
    </row>
    <row r="26" spans="2:7">
      <c r="B26" s="57">
        <f t="shared" si="0"/>
        <v>25</v>
      </c>
      <c r="C26" s="63">
        <v>9</v>
      </c>
      <c r="D26" s="5" t="str">
        <f>IF(C26="","",VLOOKUP($C26,'Entries 6'!A:D,2,0))</f>
        <v>William McKay</v>
      </c>
      <c r="E26" s="5" t="str">
        <f>IF(C26="","",VLOOKUP($C26,'Entries 6'!A:D,3,0))</f>
        <v>Cheshire</v>
      </c>
      <c r="F26" s="26" t="str">
        <f>IF(C26="","",VLOOKUP($C26,'Entries 6'!A:D,4,0))</f>
        <v>IB</v>
      </c>
      <c r="G26" s="27">
        <v>19.010000000000002</v>
      </c>
    </row>
    <row r="27" spans="2:7">
      <c r="B27" s="57">
        <f t="shared" si="0"/>
        <v>26</v>
      </c>
      <c r="C27" s="63">
        <v>125</v>
      </c>
      <c r="D27" s="5" t="str">
        <f>IF(C27="","",VLOOKUP($C27,'Entries 6'!A:D,2,0))</f>
        <v>Tom Keenan</v>
      </c>
      <c r="E27" s="5" t="str">
        <f>IF(C27="","",VLOOKUP($C27,'Entries 6'!A:D,3,0))</f>
        <v>West Mids</v>
      </c>
      <c r="F27" s="26" t="str">
        <f>IF(C27="","",VLOOKUP($C27,'Entries 6'!A:D,4,0))</f>
        <v>IB</v>
      </c>
      <c r="G27" s="27">
        <v>19.05</v>
      </c>
    </row>
    <row r="28" spans="2:7">
      <c r="B28" s="57">
        <f t="shared" si="0"/>
        <v>27</v>
      </c>
      <c r="C28" s="63">
        <v>89</v>
      </c>
      <c r="D28" s="5" t="str">
        <f>IF(C28="","",VLOOKUP($C28,'Entries 6'!A:D,2,0))</f>
        <v xml:space="preserve">Angus Caruth </v>
      </c>
      <c r="E28" s="5" t="str">
        <f>IF(C28="","",VLOOKUP($C28,'Entries 6'!A:D,3,0))</f>
        <v>Surrey</v>
      </c>
      <c r="F28" s="26" t="str">
        <f>IF(C28="","",VLOOKUP($C28,'Entries 6'!A:D,4,0))</f>
        <v>IB</v>
      </c>
      <c r="G28" s="27">
        <v>19.079999999999998</v>
      </c>
    </row>
    <row r="29" spans="2:7">
      <c r="B29" s="57">
        <f t="shared" si="0"/>
        <v>28</v>
      </c>
      <c r="C29" s="63">
        <v>131</v>
      </c>
      <c r="D29" s="5" t="str">
        <f>IF(C29="","",VLOOKUP($C29,'Entries 6'!A:D,2,0))</f>
        <v>Adam Visram-Cipoletta</v>
      </c>
      <c r="E29" s="5" t="str">
        <f>IF(C29="","",VLOOKUP($C29,'Entries 6'!A:D,3,0))</f>
        <v>West Mids</v>
      </c>
      <c r="F29" s="26" t="str">
        <f>IF(C29="","",VLOOKUP($C29,'Entries 6'!A:D,4,0))</f>
        <v>IB</v>
      </c>
      <c r="G29" s="27">
        <v>19.14</v>
      </c>
    </row>
    <row r="30" spans="2:7">
      <c r="B30" s="57">
        <f t="shared" si="0"/>
        <v>29</v>
      </c>
      <c r="C30" s="63">
        <v>132</v>
      </c>
      <c r="D30" s="5" t="str">
        <f>IF(C30="","",VLOOKUP($C30,'Entries 6'!A:D,2,0))</f>
        <v>Zac Minchin</v>
      </c>
      <c r="E30" s="5" t="str">
        <f>IF(C30="","",VLOOKUP($C30,'Entries 6'!A:D,3,0))</f>
        <v>West Mids</v>
      </c>
      <c r="F30" s="26" t="str">
        <f>IF(C30="","",VLOOKUP($C30,'Entries 6'!A:D,4,0))</f>
        <v>IB</v>
      </c>
      <c r="G30" s="27">
        <v>19.170000000000002</v>
      </c>
    </row>
    <row r="31" spans="2:7">
      <c r="B31" s="57">
        <f t="shared" si="0"/>
        <v>30</v>
      </c>
      <c r="C31" s="63">
        <v>107</v>
      </c>
      <c r="D31" s="5" t="str">
        <f>IF(C31="","",VLOOKUP($C31,'Entries 6'!A:D,2,0))</f>
        <v xml:space="preserve">Jake Louis </v>
      </c>
      <c r="E31" s="5" t="str">
        <f>IF(C31="","",VLOOKUP($C31,'Entries 6'!A:D,3,0))</f>
        <v>Warwickshire</v>
      </c>
      <c r="F31" s="26" t="str">
        <f>IF(C31="","",VLOOKUP($C31,'Entries 6'!A:D,4,0))</f>
        <v>IB</v>
      </c>
      <c r="G31" s="27">
        <v>19.23</v>
      </c>
    </row>
    <row r="32" spans="2:7">
      <c r="B32" s="57">
        <f t="shared" si="0"/>
        <v>31</v>
      </c>
      <c r="C32" s="63">
        <v>40</v>
      </c>
      <c r="D32" s="5" t="str">
        <f>IF(C32="","",VLOOKUP($C32,'Entries 6'!A:D,2,0))</f>
        <v>Joe Gilling</v>
      </c>
      <c r="E32" s="5" t="str">
        <f>IF(C32="","",VLOOKUP($C32,'Entries 6'!A:D,3,0))</f>
        <v>Shropshire</v>
      </c>
      <c r="F32" s="26" t="str">
        <f>IF(C32="","",VLOOKUP($C32,'Entries 6'!A:D,4,0))</f>
        <v>IB</v>
      </c>
      <c r="G32" s="27">
        <v>19.239999999999998</v>
      </c>
    </row>
    <row r="33" spans="2:7">
      <c r="B33" s="57">
        <f t="shared" si="0"/>
        <v>32</v>
      </c>
      <c r="C33" s="63">
        <v>103</v>
      </c>
      <c r="D33" s="5" t="str">
        <f>IF(C33="","",VLOOKUP($C33,'Entries 6'!A:D,2,0))</f>
        <v>Cameron Williams Stein</v>
      </c>
      <c r="E33" s="5" t="str">
        <f>IF(C33="","",VLOOKUP($C33,'Entries 6'!A:D,3,0))</f>
        <v>Warwickshire</v>
      </c>
      <c r="F33" s="26" t="str">
        <f>IF(C33="","",VLOOKUP($C33,'Entries 6'!A:D,4,0))</f>
        <v>IB</v>
      </c>
      <c r="G33" s="27">
        <v>19.239999999999998</v>
      </c>
    </row>
    <row r="34" spans="2:7">
      <c r="B34" s="57">
        <f t="shared" si="0"/>
        <v>33</v>
      </c>
      <c r="C34" s="63">
        <v>128</v>
      </c>
      <c r="D34" s="5" t="str">
        <f>IF(C34="","",VLOOKUP($C34,'Entries 6'!A:D,2,0))</f>
        <v>Andrew Prole</v>
      </c>
      <c r="E34" s="5" t="str">
        <f>IF(C34="","",VLOOKUP($C34,'Entries 6'!A:D,3,0))</f>
        <v>West Mids</v>
      </c>
      <c r="F34" s="26" t="str">
        <f>IF(C34="","",VLOOKUP($C34,'Entries 6'!A:D,4,0))</f>
        <v>IB</v>
      </c>
      <c r="G34" s="27">
        <v>19.239999999999998</v>
      </c>
    </row>
    <row r="35" spans="2:7">
      <c r="B35" s="57">
        <f t="shared" si="0"/>
        <v>34</v>
      </c>
      <c r="C35" s="63">
        <v>101</v>
      </c>
      <c r="D35" s="5" t="str">
        <f>IF(C35="","",VLOOKUP($C35,'Entries 6'!A:D,2,0))</f>
        <v>Cian Hutton</v>
      </c>
      <c r="E35" s="5" t="str">
        <f>IF(C35="","",VLOOKUP($C35,'Entries 6'!A:D,3,0))</f>
        <v>Warwickshire</v>
      </c>
      <c r="F35" s="26" t="str">
        <f>IF(C35="","",VLOOKUP($C35,'Entries 6'!A:D,4,0))</f>
        <v>IB</v>
      </c>
      <c r="G35" s="27">
        <v>19.25</v>
      </c>
    </row>
    <row r="36" spans="2:7">
      <c r="B36" s="57">
        <f t="shared" si="0"/>
        <v>35</v>
      </c>
      <c r="C36" s="63">
        <v>20</v>
      </c>
      <c r="D36" s="5" t="str">
        <f>IF(C36="","",VLOOKUP($C36,'Entries 6'!A:D,2,0))</f>
        <v>Ben Edmondson</v>
      </c>
      <c r="E36" s="5" t="str">
        <f>IF(C36="","",VLOOKUP($C36,'Entries 6'!A:D,3,0))</f>
        <v>Cumbria</v>
      </c>
      <c r="F36" s="26" t="str">
        <f>IF(C36="","",VLOOKUP($C36,'Entries 6'!A:D,4,0))</f>
        <v>IB</v>
      </c>
      <c r="G36" s="27">
        <v>19.27</v>
      </c>
    </row>
    <row r="37" spans="2:7">
      <c r="B37" s="57">
        <f t="shared" si="0"/>
        <v>36</v>
      </c>
      <c r="C37" s="63">
        <v>8</v>
      </c>
      <c r="D37" s="5" t="str">
        <f>IF(C37="","",VLOOKUP($C37,'Entries 6'!A:D,2,0))</f>
        <v>Sonny Dean</v>
      </c>
      <c r="E37" s="5" t="str">
        <f>IF(C37="","",VLOOKUP($C37,'Entries 6'!A:D,3,0))</f>
        <v>Cheshire</v>
      </c>
      <c r="F37" s="26" t="str">
        <f>IF(C37="","",VLOOKUP($C37,'Entries 6'!A:D,4,0))</f>
        <v>IB</v>
      </c>
      <c r="G37" s="27">
        <v>19.3</v>
      </c>
    </row>
    <row r="38" spans="2:7">
      <c r="B38" s="57">
        <f t="shared" si="0"/>
        <v>37</v>
      </c>
      <c r="C38" s="63">
        <v>11</v>
      </c>
      <c r="D38" s="5" t="str">
        <f>IF(C38="","",VLOOKUP($C38,'Entries 6'!A:D,2,0))</f>
        <v>Jack Farrall</v>
      </c>
      <c r="E38" s="5" t="str">
        <f>IF(C38="","",VLOOKUP($C38,'Entries 6'!A:D,3,0))</f>
        <v>Cheshire</v>
      </c>
      <c r="F38" s="26" t="str">
        <f>IF(C38="","",VLOOKUP($C38,'Entries 6'!A:D,4,0))</f>
        <v>IB</v>
      </c>
      <c r="G38" s="27">
        <v>19.32</v>
      </c>
    </row>
    <row r="39" spans="2:7">
      <c r="B39" s="57">
        <f t="shared" si="0"/>
        <v>38</v>
      </c>
      <c r="C39" s="63">
        <v>49</v>
      </c>
      <c r="D39" s="5" t="str">
        <f>IF(C39="","",VLOOKUP($C39,'Entries 6'!A:D,2,0))</f>
        <v>Ross Corbet</v>
      </c>
      <c r="E39" s="5" t="str">
        <f>IF(C39="","",VLOOKUP($C39,'Entries 6'!A:D,3,0))</f>
        <v>Shropshire</v>
      </c>
      <c r="F39" s="26" t="str">
        <f>IF(C39="","",VLOOKUP($C39,'Entries 6'!A:D,4,0))</f>
        <v>IB</v>
      </c>
      <c r="G39" s="27">
        <v>19.38</v>
      </c>
    </row>
    <row r="40" spans="2:7">
      <c r="B40" s="57">
        <f t="shared" si="0"/>
        <v>39</v>
      </c>
      <c r="C40" s="63">
        <v>71</v>
      </c>
      <c r="D40" s="5" t="str">
        <f>IF(C40="","",VLOOKUP($C40,'Entries 6'!A:D,2,0))</f>
        <v>Luke Powell</v>
      </c>
      <c r="E40" s="5" t="str">
        <f>IF(C40="","",VLOOKUP($C40,'Entries 6'!A:D,3,0))</f>
        <v>Staffs</v>
      </c>
      <c r="F40" s="26" t="str">
        <f>IF(C40="","",VLOOKUP($C40,'Entries 6'!A:D,4,0))</f>
        <v>IB</v>
      </c>
      <c r="G40" s="27">
        <v>19.41</v>
      </c>
    </row>
    <row r="41" spans="2:7">
      <c r="B41" s="57">
        <f t="shared" si="0"/>
        <v>40</v>
      </c>
      <c r="C41" s="63">
        <v>87</v>
      </c>
      <c r="D41" s="5" t="str">
        <f>IF(C41="","",VLOOKUP($C41,'Entries 6'!A:D,2,0))</f>
        <v>Louis McLeod</v>
      </c>
      <c r="E41" s="5" t="str">
        <f>IF(C41="","",VLOOKUP($C41,'Entries 6'!A:D,3,0))</f>
        <v>Surrey</v>
      </c>
      <c r="F41" s="26" t="str">
        <f>IF(C41="","",VLOOKUP($C41,'Entries 6'!A:D,4,0))</f>
        <v>IB</v>
      </c>
      <c r="G41" s="27">
        <v>19.43</v>
      </c>
    </row>
    <row r="42" spans="2:7">
      <c r="B42" s="57">
        <f t="shared" si="0"/>
        <v>41</v>
      </c>
      <c r="C42" s="63">
        <v>10</v>
      </c>
      <c r="D42" s="5" t="str">
        <f>IF(C42="","",VLOOKUP($C42,'Entries 6'!A:D,2,0))</f>
        <v>Harry Bachofner</v>
      </c>
      <c r="E42" s="5" t="str">
        <f>IF(C42="","",VLOOKUP($C42,'Entries 6'!A:D,3,0))</f>
        <v>Cheshire</v>
      </c>
      <c r="F42" s="26" t="str">
        <f>IF(C42="","",VLOOKUP($C42,'Entries 6'!A:D,4,0))</f>
        <v>IB</v>
      </c>
      <c r="G42" s="27">
        <v>19.440000000000001</v>
      </c>
    </row>
    <row r="43" spans="2:7">
      <c r="B43" s="57">
        <f t="shared" si="0"/>
        <v>42</v>
      </c>
      <c r="C43" s="63">
        <v>129</v>
      </c>
      <c r="D43" s="5" t="str">
        <f>IF(C43="","",VLOOKUP($C43,'Entries 6'!A:D,2,0))</f>
        <v>Haydn Watson</v>
      </c>
      <c r="E43" s="5" t="str">
        <f>IF(C43="","",VLOOKUP($C43,'Entries 6'!A:D,3,0))</f>
        <v>West Mids</v>
      </c>
      <c r="F43" s="26" t="str">
        <f>IF(C43="","",VLOOKUP($C43,'Entries 6'!A:D,4,0))</f>
        <v>IB</v>
      </c>
      <c r="G43" s="27">
        <v>19.45</v>
      </c>
    </row>
    <row r="44" spans="2:7">
      <c r="B44" s="57">
        <f t="shared" si="0"/>
        <v>43</v>
      </c>
      <c r="C44" s="63">
        <v>133</v>
      </c>
      <c r="D44" s="5" t="str">
        <f>IF(C44="","",VLOOKUP($C44,'Entries 6'!A:D,2,0))</f>
        <v>Lucas Bennett</v>
      </c>
      <c r="E44" s="5" t="str">
        <f>IF(C44="","",VLOOKUP($C44,'Entries 6'!A:D,3,0))</f>
        <v>West Mids</v>
      </c>
      <c r="F44" s="26" t="str">
        <f>IF(C44="","",VLOOKUP($C44,'Entries 6'!A:D,4,0))</f>
        <v>IB</v>
      </c>
      <c r="G44" s="27">
        <v>19.46</v>
      </c>
    </row>
    <row r="45" spans="2:7">
      <c r="B45" s="57">
        <f t="shared" si="0"/>
        <v>44</v>
      </c>
      <c r="C45" s="63">
        <v>134</v>
      </c>
      <c r="D45" s="5" t="str">
        <f>IF(C45="","",VLOOKUP($C45,'Entries 6'!A:D,2,0))</f>
        <v>Patrick Dunckley</v>
      </c>
      <c r="E45" s="5" t="str">
        <f>IF(C45="","",VLOOKUP($C45,'Entries 6'!A:D,3,0))</f>
        <v>West Mids</v>
      </c>
      <c r="F45" s="26" t="str">
        <f>IF(C45="","",VLOOKUP($C45,'Entries 6'!A:D,4,0))</f>
        <v>IB</v>
      </c>
      <c r="G45" s="27">
        <v>19.489999999999998</v>
      </c>
    </row>
    <row r="46" spans="2:7">
      <c r="B46" s="57">
        <f t="shared" si="0"/>
        <v>45</v>
      </c>
      <c r="C46" s="63">
        <v>62</v>
      </c>
      <c r="D46" s="5" t="str">
        <f>IF(C46="","",VLOOKUP($C46,'Entries 6'!A:D,2,0))</f>
        <v>Elliot Smith</v>
      </c>
      <c r="E46" s="5" t="str">
        <f>IF(C46="","",VLOOKUP($C46,'Entries 6'!A:D,3,0))</f>
        <v>Staffs</v>
      </c>
      <c r="F46" s="26" t="str">
        <f>IF(C46="","",VLOOKUP($C46,'Entries 6'!A:D,4,0))</f>
        <v>IB</v>
      </c>
      <c r="G46" s="27">
        <v>19.510000000000002</v>
      </c>
    </row>
    <row r="47" spans="2:7">
      <c r="B47" s="57">
        <f t="shared" si="0"/>
        <v>46</v>
      </c>
      <c r="C47" s="63">
        <v>60</v>
      </c>
      <c r="D47" s="5" t="str">
        <f>IF(C47="","",VLOOKUP($C47,'Entries 6'!A:D,2,0))</f>
        <v>Alex Mayne</v>
      </c>
      <c r="E47" s="5" t="str">
        <f>IF(C47="","",VLOOKUP($C47,'Entries 6'!A:D,3,0))</f>
        <v>Staffs</v>
      </c>
      <c r="F47" s="26" t="str">
        <f>IF(C47="","",VLOOKUP($C47,'Entries 6'!A:D,4,0))</f>
        <v>IB</v>
      </c>
      <c r="G47" s="27">
        <v>19.559999999999999</v>
      </c>
    </row>
    <row r="48" spans="2:7">
      <c r="B48" s="57">
        <f t="shared" si="0"/>
        <v>47</v>
      </c>
      <c r="C48" s="63">
        <v>105</v>
      </c>
      <c r="D48" s="5" t="str">
        <f>IF(C48="","",VLOOKUP($C48,'Entries 6'!A:D,2,0))</f>
        <v>Tom Crowfoot</v>
      </c>
      <c r="E48" s="5" t="str">
        <f>IF(C48="","",VLOOKUP($C48,'Entries 6'!A:D,3,0))</f>
        <v>Warwickshire</v>
      </c>
      <c r="F48" s="26" t="str">
        <f>IF(C48="","",VLOOKUP($C48,'Entries 6'!A:D,4,0))</f>
        <v>IB</v>
      </c>
      <c r="G48" s="27">
        <v>19.57</v>
      </c>
    </row>
    <row r="49" spans="2:7">
      <c r="B49" s="57">
        <f t="shared" si="0"/>
        <v>48</v>
      </c>
      <c r="C49" s="63">
        <v>130</v>
      </c>
      <c r="D49" s="5" t="str">
        <f>IF(C49="","",VLOOKUP($C49,'Entries 6'!A:D,2,0))</f>
        <v>Sunny Dhaliwall</v>
      </c>
      <c r="E49" s="5" t="str">
        <f>IF(C49="","",VLOOKUP($C49,'Entries 6'!A:D,3,0))</f>
        <v>West Mids</v>
      </c>
      <c r="F49" s="26" t="str">
        <f>IF(C49="","",VLOOKUP($C49,'Entries 6'!A:D,4,0))</f>
        <v>IB</v>
      </c>
      <c r="G49" s="27">
        <v>19.59</v>
      </c>
    </row>
    <row r="50" spans="2:7">
      <c r="B50" s="57">
        <f t="shared" si="0"/>
        <v>49</v>
      </c>
      <c r="C50" s="63">
        <v>106</v>
      </c>
      <c r="D50" s="5" t="str">
        <f>IF(C50="","",VLOOKUP($C50,'Entries 6'!A:D,2,0))</f>
        <v>Will Crowfoot</v>
      </c>
      <c r="E50" s="5" t="str">
        <f>IF(C50="","",VLOOKUP($C50,'Entries 6'!A:D,3,0))</f>
        <v>Warwickshire</v>
      </c>
      <c r="F50" s="26" t="str">
        <f>IF(C50="","",VLOOKUP($C50,'Entries 6'!A:D,4,0))</f>
        <v>IB</v>
      </c>
      <c r="G50" s="27">
        <v>20.010000000000002</v>
      </c>
    </row>
    <row r="51" spans="2:7">
      <c r="B51" s="57">
        <f t="shared" si="0"/>
        <v>50</v>
      </c>
      <c r="C51" s="63">
        <v>48</v>
      </c>
      <c r="D51" s="5" t="str">
        <f>IF(C51="","",VLOOKUP($C51,'Entries 6'!A:D,2,0))</f>
        <v>James Ingram</v>
      </c>
      <c r="E51" s="5" t="str">
        <f>IF(C51="","",VLOOKUP($C51,'Entries 6'!A:D,3,0))</f>
        <v>Shropshire</v>
      </c>
      <c r="F51" s="26" t="str">
        <f>IF(C51="","",VLOOKUP($C51,'Entries 6'!A:D,4,0))</f>
        <v>IB</v>
      </c>
      <c r="G51" s="27">
        <v>20.03</v>
      </c>
    </row>
    <row r="52" spans="2:7">
      <c r="B52" s="57">
        <f t="shared" si="0"/>
        <v>51</v>
      </c>
      <c r="C52" s="63">
        <v>13</v>
      </c>
      <c r="D52" s="5" t="str">
        <f>IF(C52="","",VLOOKUP($C52,'Entries 6'!A:D,2,0))</f>
        <v>Jamie Monks</v>
      </c>
      <c r="E52" s="5" t="str">
        <f>IF(C52="","",VLOOKUP($C52,'Entries 6'!A:D,3,0))</f>
        <v>Cheshire</v>
      </c>
      <c r="F52" s="26" t="str">
        <f>IF(C52="","",VLOOKUP($C52,'Entries 6'!A:D,4,0))</f>
        <v>IB</v>
      </c>
      <c r="G52" s="27">
        <v>20.16</v>
      </c>
    </row>
    <row r="53" spans="2:7">
      <c r="B53" s="57">
        <f t="shared" si="0"/>
        <v>52</v>
      </c>
      <c r="C53" s="63">
        <v>65</v>
      </c>
      <c r="D53" s="5" t="str">
        <f>IF(C53="","",VLOOKUP($C53,'Entries 6'!A:D,2,0))</f>
        <v>James Mackenzie</v>
      </c>
      <c r="E53" s="5" t="str">
        <f>IF(C53="","",VLOOKUP($C53,'Entries 6'!A:D,3,0))</f>
        <v>Staffs</v>
      </c>
      <c r="F53" s="26" t="str">
        <f>IF(C53="","",VLOOKUP($C53,'Entries 6'!A:D,4,0))</f>
        <v>IB</v>
      </c>
      <c r="G53" s="27">
        <v>20.21</v>
      </c>
    </row>
    <row r="54" spans="2:7">
      <c r="B54" s="57">
        <f t="shared" si="0"/>
        <v>53</v>
      </c>
      <c r="C54" s="63">
        <v>41</v>
      </c>
      <c r="D54" s="5" t="str">
        <f>IF(C54="","",VLOOKUP($C54,'Entries 6'!A:D,2,0))</f>
        <v>David Villafane</v>
      </c>
      <c r="E54" s="5" t="str">
        <f>IF(C54="","",VLOOKUP($C54,'Entries 6'!A:D,3,0))</f>
        <v>Shropshire</v>
      </c>
      <c r="F54" s="26" t="str">
        <f>IF(C54="","",VLOOKUP($C54,'Entries 6'!A:D,4,0))</f>
        <v>IB</v>
      </c>
      <c r="G54" s="27">
        <v>20.25</v>
      </c>
    </row>
    <row r="55" spans="2:7">
      <c r="B55" s="57">
        <f t="shared" si="0"/>
        <v>54</v>
      </c>
      <c r="C55" s="63">
        <v>108</v>
      </c>
      <c r="D55" s="5" t="str">
        <f>IF(C55="","",VLOOKUP($C55,'Entries 6'!A:D,2,0))</f>
        <v>Jonathan Knox</v>
      </c>
      <c r="E55" s="5" t="str">
        <f>IF(C55="","",VLOOKUP($C55,'Entries 6'!A:D,3,0))</f>
        <v>Warwickshire</v>
      </c>
      <c r="F55" s="26" t="str">
        <f>IF(C55="","",VLOOKUP($C55,'Entries 6'!A:D,4,0))</f>
        <v>IB</v>
      </c>
      <c r="G55" s="27">
        <v>20.25</v>
      </c>
    </row>
    <row r="56" spans="2:7">
      <c r="B56" s="57">
        <f t="shared" si="0"/>
        <v>55</v>
      </c>
      <c r="C56" s="63">
        <v>102</v>
      </c>
      <c r="D56" s="5" t="str">
        <f>IF(C56="","",VLOOKUP($C56,'Entries 6'!A:D,2,0))</f>
        <v>Ty Adkins</v>
      </c>
      <c r="E56" s="5" t="str">
        <f>IF(C56="","",VLOOKUP($C56,'Entries 6'!A:D,3,0))</f>
        <v>Warwickshire</v>
      </c>
      <c r="F56" s="26" t="str">
        <f>IF(C56="","",VLOOKUP($C56,'Entries 6'!A:D,4,0))</f>
        <v>IB</v>
      </c>
      <c r="G56" s="27">
        <v>20.34</v>
      </c>
    </row>
    <row r="57" spans="2:7">
      <c r="B57" s="57">
        <f t="shared" si="0"/>
        <v>56</v>
      </c>
      <c r="C57" s="63">
        <v>4</v>
      </c>
      <c r="D57" s="5" t="str">
        <f>IF(C57="","",VLOOKUP($C57,'Entries 6'!A:D,2,0))</f>
        <v>Matthew Douglas</v>
      </c>
      <c r="E57" s="5" t="str">
        <f>IF(C57="","",VLOOKUP($C57,'Entries 6'!A:D,3,0))</f>
        <v>Cheshire</v>
      </c>
      <c r="F57" s="26" t="str">
        <f>IF(C57="","",VLOOKUP($C57,'Entries 6'!A:D,4,0))</f>
        <v>IB</v>
      </c>
      <c r="G57" s="27">
        <v>20.38</v>
      </c>
    </row>
    <row r="58" spans="2:7">
      <c r="B58" s="57">
        <f t="shared" si="0"/>
        <v>57</v>
      </c>
      <c r="C58" s="63">
        <v>42</v>
      </c>
      <c r="D58" s="5" t="str">
        <f>IF(C58="","",VLOOKUP($C58,'Entries 6'!A:D,2,0))</f>
        <v>Caleb Adams</v>
      </c>
      <c r="E58" s="5" t="str">
        <f>IF(C58="","",VLOOKUP($C58,'Entries 6'!A:D,3,0))</f>
        <v>Shropshire</v>
      </c>
      <c r="F58" s="26" t="str">
        <f>IF(C58="","",VLOOKUP($C58,'Entries 6'!A:D,4,0))</f>
        <v>IB</v>
      </c>
      <c r="G58" s="27">
        <v>20.43</v>
      </c>
    </row>
    <row r="59" spans="2:7">
      <c r="B59" s="57">
        <f t="shared" si="0"/>
        <v>58</v>
      </c>
      <c r="C59" s="63">
        <v>51</v>
      </c>
      <c r="D59" s="5" t="str">
        <f>IF(C59="","",VLOOKUP($C59,'Entries 6'!A:D,2,0))</f>
        <v>George Gouding</v>
      </c>
      <c r="E59" s="5" t="str">
        <f>IF(C59="","",VLOOKUP($C59,'Entries 6'!A:D,3,0))</f>
        <v>Shropshire</v>
      </c>
      <c r="F59" s="26" t="str">
        <f>IF(C59="","",VLOOKUP($C59,'Entries 6'!A:D,4,0))</f>
        <v>IB</v>
      </c>
      <c r="G59" s="27">
        <v>20.46</v>
      </c>
    </row>
    <row r="60" spans="2:7">
      <c r="B60" s="57">
        <f t="shared" si="0"/>
        <v>59</v>
      </c>
      <c r="C60" s="63">
        <v>109</v>
      </c>
      <c r="D60" s="5" t="str">
        <f>IF(C60="","",VLOOKUP($C60,'Entries 6'!A:D,2,0))</f>
        <v>Archie Musk</v>
      </c>
      <c r="E60" s="5" t="str">
        <f>IF(C60="","",VLOOKUP($C60,'Entries 6'!A:D,3,0))</f>
        <v>Warwickshire</v>
      </c>
      <c r="F60" s="26" t="str">
        <f>IF(C60="","",VLOOKUP($C60,'Entries 6'!A:D,4,0))</f>
        <v>IB</v>
      </c>
      <c r="G60" s="27">
        <v>20.48</v>
      </c>
    </row>
    <row r="61" spans="2:7">
      <c r="B61" s="57">
        <f t="shared" si="0"/>
        <v>60</v>
      </c>
      <c r="C61" s="63">
        <v>104</v>
      </c>
      <c r="D61" s="5" t="str">
        <f>IF(C61="","",VLOOKUP($C61,'Entries 6'!A:D,2,0))</f>
        <v>Rhys Mahon</v>
      </c>
      <c r="E61" s="5" t="str">
        <f>IF(C61="","",VLOOKUP($C61,'Entries 6'!A:D,3,0))</f>
        <v>Warwickshire</v>
      </c>
      <c r="F61" s="26" t="str">
        <f>IF(C61="","",VLOOKUP($C61,'Entries 6'!A:D,4,0))</f>
        <v>IB</v>
      </c>
      <c r="G61" s="27">
        <v>20.54</v>
      </c>
    </row>
    <row r="62" spans="2:7">
      <c r="B62" s="57">
        <f t="shared" si="0"/>
        <v>61</v>
      </c>
      <c r="C62" s="63">
        <v>81</v>
      </c>
      <c r="D62" s="5" t="str">
        <f>IF(C62="","",VLOOKUP($C62,'Entries 6'!A:D,2,0))</f>
        <v>Theo Lewis</v>
      </c>
      <c r="E62" s="5" t="str">
        <f>IF(C62="","",VLOOKUP($C62,'Entries 6'!A:D,3,0))</f>
        <v>Surrey</v>
      </c>
      <c r="F62" s="26" t="str">
        <f>IF(C62="","",VLOOKUP($C62,'Entries 6'!A:D,4,0))</f>
        <v>IB</v>
      </c>
      <c r="G62" s="27">
        <v>21.42</v>
      </c>
    </row>
    <row r="63" spans="2:7">
      <c r="B63" s="57">
        <f t="shared" si="0"/>
        <v>62</v>
      </c>
      <c r="C63" s="63">
        <v>110</v>
      </c>
      <c r="D63" s="5" t="str">
        <f>IF(C63="","",VLOOKUP($C63,'Entries 6'!A:D,2,0))</f>
        <v>Myles Martin</v>
      </c>
      <c r="E63" s="5" t="str">
        <f>IF(C63="","",VLOOKUP($C63,'Entries 6'!A:D,3,0))</f>
        <v>Warwickshire</v>
      </c>
      <c r="F63" s="26" t="str">
        <f>IF(C63="","",VLOOKUP($C63,'Entries 6'!A:D,4,0))</f>
        <v>IB</v>
      </c>
      <c r="G63" s="27">
        <v>21.52</v>
      </c>
    </row>
    <row r="64" spans="2:7">
      <c r="B64" s="57">
        <f t="shared" si="0"/>
        <v>63</v>
      </c>
      <c r="C64" s="63">
        <v>1</v>
      </c>
      <c r="D64" s="5" t="str">
        <f>IF(C64="","",VLOOKUP($C64,'Entries 6'!A:D,2,0))</f>
        <v>John Gornall</v>
      </c>
      <c r="E64" s="5" t="str">
        <f>IF(C64="","",VLOOKUP($C64,'Entries 6'!A:D,3,0))</f>
        <v>Cheshire</v>
      </c>
      <c r="F64" s="26" t="str">
        <f>IF(C64="","",VLOOKUP($C64,'Entries 6'!A:D,4,0))</f>
        <v>IB</v>
      </c>
      <c r="G64" s="27">
        <v>21.55</v>
      </c>
    </row>
    <row r="65" spans="2:6">
      <c r="B65" s="57">
        <f t="shared" si="0"/>
        <v>64</v>
      </c>
      <c r="D65" s="5" t="str">
        <f>IF(C65="","",VLOOKUP($C65,'Entries 6'!A:D,2,0))</f>
        <v/>
      </c>
      <c r="E65" s="5" t="str">
        <f>IF(C65="","",VLOOKUP($C65,'Entries 6'!A:D,3,0))</f>
        <v/>
      </c>
      <c r="F65" s="26" t="str">
        <f>IF(C65="","",VLOOKUP($C65,'Entries 6'!A:D,4,0))</f>
        <v/>
      </c>
    </row>
    <row r="66" spans="2:6">
      <c r="B66" s="57">
        <f t="shared" si="0"/>
        <v>65</v>
      </c>
      <c r="D66" s="5" t="str">
        <f>IF(C66="","",VLOOKUP($C66,'Entries 6'!A:D,2,0))</f>
        <v/>
      </c>
      <c r="E66" s="5" t="str">
        <f>IF(C66="","",VLOOKUP($C66,'Entries 6'!A:D,3,0))</f>
        <v/>
      </c>
      <c r="F66" s="26" t="str">
        <f>IF(C66="","",VLOOKUP($C66,'Entries 6'!A:D,4,0))</f>
        <v/>
      </c>
    </row>
    <row r="67" spans="2:6">
      <c r="B67" s="57">
        <f t="shared" si="0"/>
        <v>66</v>
      </c>
      <c r="D67" s="5" t="str">
        <f>IF(C67="","",VLOOKUP($C67,'Entries 6'!A:D,2,0))</f>
        <v/>
      </c>
      <c r="E67" s="5" t="str">
        <f>IF(C67="","",VLOOKUP($C67,'Entries 6'!A:D,3,0))</f>
        <v/>
      </c>
      <c r="F67" s="26" t="str">
        <f>IF(C67="","",VLOOKUP($C67,'Entries 6'!A:D,4,0))</f>
        <v/>
      </c>
    </row>
    <row r="68" spans="2:6">
      <c r="B68" s="57">
        <f t="shared" ref="B68:B131" si="2">SUM(B67+1)</f>
        <v>67</v>
      </c>
      <c r="D68" s="5" t="str">
        <f>IF(C68="","",VLOOKUP($C68,'Entries 6'!A:D,2,0))</f>
        <v/>
      </c>
      <c r="E68" s="5" t="str">
        <f>IF(C68="","",VLOOKUP($C68,'Entries 6'!A:D,3,0))</f>
        <v/>
      </c>
      <c r="F68" s="26" t="str">
        <f>IF(C68="","",VLOOKUP($C68,'Entries 6'!A:D,4,0))</f>
        <v/>
      </c>
    </row>
    <row r="69" spans="2:6">
      <c r="B69" s="57">
        <f t="shared" si="2"/>
        <v>68</v>
      </c>
      <c r="D69" s="5" t="str">
        <f>IF(C69="","",VLOOKUP($C69,'Entries 6'!A:D,2,0))</f>
        <v/>
      </c>
      <c r="E69" s="5" t="str">
        <f>IF(C69="","",VLOOKUP($C69,'Entries 6'!A:D,3,0))</f>
        <v/>
      </c>
      <c r="F69" s="26" t="str">
        <f>IF(C69="","",VLOOKUP($C69,'Entries 6'!A:D,4,0))</f>
        <v/>
      </c>
    </row>
    <row r="70" spans="2:6">
      <c r="B70" s="57">
        <f t="shared" si="2"/>
        <v>69</v>
      </c>
      <c r="D70" s="5" t="str">
        <f>IF(C70="","",VLOOKUP($C70,'Entries 6'!A:D,2,0))</f>
        <v/>
      </c>
      <c r="E70" s="5" t="str">
        <f>IF(C70="","",VLOOKUP($C70,'Entries 6'!A:D,3,0))</f>
        <v/>
      </c>
      <c r="F70" s="26" t="str">
        <f>IF(C70="","",VLOOKUP($C70,'Entries 6'!A:D,4,0))</f>
        <v/>
      </c>
    </row>
    <row r="71" spans="2:6">
      <c r="B71" s="57">
        <f t="shared" si="2"/>
        <v>70</v>
      </c>
      <c r="D71" s="5" t="str">
        <f>IF(C71="","",VLOOKUP($C71,'Entries 6'!A:D,2,0))</f>
        <v/>
      </c>
      <c r="E71" s="5" t="str">
        <f>IF(C71="","",VLOOKUP($C71,'Entries 6'!A:D,3,0))</f>
        <v/>
      </c>
      <c r="F71" s="26" t="str">
        <f>IF(C71="","",VLOOKUP($C71,'Entries 6'!A:D,4,0))</f>
        <v/>
      </c>
    </row>
    <row r="72" spans="2:6">
      <c r="B72" s="57">
        <f t="shared" si="2"/>
        <v>71</v>
      </c>
      <c r="D72" s="5" t="str">
        <f>IF(C72="","",VLOOKUP($C72,'Entries 6'!A:D,2,0))</f>
        <v/>
      </c>
      <c r="E72" s="5" t="str">
        <f>IF(C72="","",VLOOKUP($C72,'Entries 6'!A:D,3,0))</f>
        <v/>
      </c>
      <c r="F72" s="26" t="str">
        <f>IF(C72="","",VLOOKUP($C72,'Entries 6'!A:D,4,0))</f>
        <v/>
      </c>
    </row>
    <row r="73" spans="2:6">
      <c r="B73" s="57">
        <f t="shared" si="2"/>
        <v>72</v>
      </c>
      <c r="D73" s="5" t="str">
        <f>IF(C73="","",VLOOKUP($C73,'Entries 6'!A:D,2,0))</f>
        <v/>
      </c>
      <c r="E73" s="5" t="str">
        <f>IF(C73="","",VLOOKUP($C73,'Entries 6'!A:D,3,0))</f>
        <v/>
      </c>
      <c r="F73" s="26" t="str">
        <f>IF(C73="","",VLOOKUP($C73,'Entries 6'!A:D,4,0))</f>
        <v/>
      </c>
    </row>
    <row r="74" spans="2:6">
      <c r="B74" s="57">
        <f t="shared" si="2"/>
        <v>73</v>
      </c>
      <c r="D74" s="5" t="str">
        <f>IF(C74="","",VLOOKUP($C74,'Entries 6'!A:D,2,0))</f>
        <v/>
      </c>
      <c r="E74" s="5" t="str">
        <f>IF(C74="","",VLOOKUP($C74,'Entries 6'!A:D,3,0))</f>
        <v/>
      </c>
      <c r="F74" s="26" t="str">
        <f>IF(C74="","",VLOOKUP($C74,'Entries 6'!A:D,4,0))</f>
        <v/>
      </c>
    </row>
    <row r="75" spans="2:6">
      <c r="B75" s="57">
        <f t="shared" si="2"/>
        <v>74</v>
      </c>
      <c r="D75" s="5" t="str">
        <f>IF(C75="","",VLOOKUP($C75,'Entries 6'!A:D,2,0))</f>
        <v/>
      </c>
      <c r="E75" s="5" t="str">
        <f>IF(C75="","",VLOOKUP($C75,'Entries 6'!A:D,3,0))</f>
        <v/>
      </c>
      <c r="F75" s="26" t="str">
        <f>IF(C75="","",VLOOKUP($C75,'Entries 6'!A:D,4,0))</f>
        <v/>
      </c>
    </row>
    <row r="76" spans="2:6">
      <c r="B76" s="57">
        <f t="shared" si="2"/>
        <v>75</v>
      </c>
      <c r="D76" s="5" t="str">
        <f>IF(C76="","",VLOOKUP($C76,'Entries 6'!A:D,2,0))</f>
        <v/>
      </c>
      <c r="E76" s="5" t="str">
        <f>IF(C76="","",VLOOKUP($C76,'Entries 6'!A:D,3,0))</f>
        <v/>
      </c>
      <c r="F76" s="26" t="str">
        <f>IF(C76="","",VLOOKUP($C76,'Entries 6'!A:D,4,0))</f>
        <v/>
      </c>
    </row>
    <row r="77" spans="2:6">
      <c r="B77" s="57">
        <f t="shared" si="2"/>
        <v>76</v>
      </c>
      <c r="D77" s="5" t="str">
        <f>IF(C77="","",VLOOKUP($C77,'Entries 6'!A:D,2,0))</f>
        <v/>
      </c>
      <c r="E77" s="5" t="str">
        <f>IF(C77="","",VLOOKUP($C77,'Entries 6'!A:D,3,0))</f>
        <v/>
      </c>
      <c r="F77" s="26" t="str">
        <f>IF(C77="","",VLOOKUP($C77,'Entries 6'!A:D,4,0))</f>
        <v/>
      </c>
    </row>
    <row r="78" spans="2:6">
      <c r="B78" s="57">
        <f t="shared" si="2"/>
        <v>77</v>
      </c>
      <c r="D78" s="5" t="str">
        <f>IF(C78="","",VLOOKUP($C78,'Entries 6'!A:D,2,0))</f>
        <v/>
      </c>
      <c r="E78" s="5" t="str">
        <f>IF(C78="","",VLOOKUP($C78,'Entries 6'!A:D,3,0))</f>
        <v/>
      </c>
      <c r="F78" s="26" t="str">
        <f>IF(C78="","",VLOOKUP($C78,'Entries 6'!A:D,4,0))</f>
        <v/>
      </c>
    </row>
    <row r="79" spans="2:6">
      <c r="B79" s="57">
        <f t="shared" si="2"/>
        <v>78</v>
      </c>
      <c r="D79" s="5" t="str">
        <f>IF(C79="","",VLOOKUP($C79,'Entries 6'!A:D,2,0))</f>
        <v/>
      </c>
      <c r="E79" s="5" t="str">
        <f>IF(C79="","",VLOOKUP($C79,'Entries 6'!A:D,3,0))</f>
        <v/>
      </c>
      <c r="F79" s="26" t="str">
        <f>IF(C79="","",VLOOKUP($C79,'Entries 6'!A:D,4,0))</f>
        <v/>
      </c>
    </row>
    <row r="80" spans="2:6">
      <c r="B80" s="57">
        <f t="shared" si="2"/>
        <v>79</v>
      </c>
      <c r="D80" s="5" t="str">
        <f>IF(C80="","",VLOOKUP($C80,'Entries 6'!A:D,2,0))</f>
        <v/>
      </c>
      <c r="E80" s="5" t="str">
        <f>IF(C80="","",VLOOKUP($C80,'Entries 6'!A:D,3,0))</f>
        <v/>
      </c>
      <c r="F80" s="26" t="str">
        <f>IF(C80="","",VLOOKUP($C80,'Entries 6'!A:D,4,0))</f>
        <v/>
      </c>
    </row>
    <row r="81" spans="2:6">
      <c r="B81" s="57">
        <f t="shared" si="2"/>
        <v>80</v>
      </c>
      <c r="D81" s="5" t="str">
        <f>IF(C81="","",VLOOKUP($C81,'Entries 6'!A:D,2,0))</f>
        <v/>
      </c>
      <c r="E81" s="5" t="str">
        <f>IF(C81="","",VLOOKUP($C81,'Entries 6'!A:D,3,0))</f>
        <v/>
      </c>
      <c r="F81" s="26" t="str">
        <f>IF(C81="","",VLOOKUP($C81,'Entries 6'!A:D,4,0))</f>
        <v/>
      </c>
    </row>
    <row r="82" spans="2:6">
      <c r="B82" s="57">
        <f t="shared" si="2"/>
        <v>81</v>
      </c>
      <c r="D82" s="5" t="str">
        <f>IF(C82="","",VLOOKUP($C82,'Entries 6'!A:D,2,0))</f>
        <v/>
      </c>
      <c r="E82" s="5" t="str">
        <f>IF(C82="","",VLOOKUP($C82,'Entries 6'!A:D,3,0))</f>
        <v/>
      </c>
      <c r="F82" s="26" t="str">
        <f>IF(C82="","",VLOOKUP($C82,'Entries 6'!A:D,4,0))</f>
        <v/>
      </c>
    </row>
    <row r="83" spans="2:6">
      <c r="B83" s="57">
        <f t="shared" si="2"/>
        <v>82</v>
      </c>
      <c r="D83" s="5" t="str">
        <f>IF(C83="","",VLOOKUP($C83,'Entries 6'!A:D,2,0))</f>
        <v/>
      </c>
      <c r="E83" s="5" t="str">
        <f>IF(C83="","",VLOOKUP($C83,'Entries 6'!A:D,3,0))</f>
        <v/>
      </c>
      <c r="F83" s="26" t="str">
        <f>IF(C83="","",VLOOKUP($C83,'Entries 6'!A:D,4,0))</f>
        <v/>
      </c>
    </row>
    <row r="84" spans="2:6">
      <c r="B84" s="57">
        <f t="shared" si="2"/>
        <v>83</v>
      </c>
      <c r="D84" s="5" t="str">
        <f>IF(C84="","",VLOOKUP($C84,'Entries 6'!A:D,2,0))</f>
        <v/>
      </c>
      <c r="E84" s="5" t="str">
        <f>IF(C84="","",VLOOKUP($C84,'Entries 6'!A:D,3,0))</f>
        <v/>
      </c>
      <c r="F84" s="26" t="str">
        <f>IF(C84="","",VLOOKUP($C84,'Entries 6'!A:D,4,0))</f>
        <v/>
      </c>
    </row>
    <row r="85" spans="2:6">
      <c r="B85" s="57">
        <f t="shared" si="2"/>
        <v>84</v>
      </c>
      <c r="D85" s="5" t="str">
        <f>IF(C85="","",VLOOKUP($C85,'Entries 6'!A:D,2,0))</f>
        <v/>
      </c>
      <c r="E85" s="5" t="str">
        <f>IF(C85="","",VLOOKUP($C85,'Entries 6'!A:D,3,0))</f>
        <v/>
      </c>
      <c r="F85" s="26" t="str">
        <f>IF(C85="","",VLOOKUP($C85,'Entries 6'!A:D,4,0))</f>
        <v/>
      </c>
    </row>
    <row r="86" spans="2:6">
      <c r="B86" s="57">
        <f t="shared" si="2"/>
        <v>85</v>
      </c>
      <c r="D86" s="5" t="str">
        <f>IF(C86="","",VLOOKUP($C86,'Entries 6'!A:D,2,0))</f>
        <v/>
      </c>
      <c r="E86" s="5" t="str">
        <f>IF(C86="","",VLOOKUP($C86,'Entries 6'!A:D,3,0))</f>
        <v/>
      </c>
      <c r="F86" s="26" t="str">
        <f>IF(C86="","",VLOOKUP($C86,'Entries 6'!A:D,4,0))</f>
        <v/>
      </c>
    </row>
    <row r="87" spans="2:6">
      <c r="B87" s="57">
        <f t="shared" si="2"/>
        <v>86</v>
      </c>
      <c r="D87" s="5" t="str">
        <f>IF(C87="","",VLOOKUP($C87,'Entries 6'!A:D,2,0))</f>
        <v/>
      </c>
      <c r="E87" s="5" t="str">
        <f>IF(C87="","",VLOOKUP($C87,'Entries 6'!A:D,3,0))</f>
        <v/>
      </c>
      <c r="F87" s="26" t="str">
        <f>IF(C87="","",VLOOKUP($C87,'Entries 6'!A:D,4,0))</f>
        <v/>
      </c>
    </row>
    <row r="88" spans="2:6">
      <c r="B88" s="57">
        <f t="shared" si="2"/>
        <v>87</v>
      </c>
      <c r="D88" s="5" t="str">
        <f>IF(C88="","",VLOOKUP($C88,'Entries 6'!A:D,2,0))</f>
        <v/>
      </c>
      <c r="E88" s="5" t="str">
        <f>IF(C88="","",VLOOKUP($C88,'Entries 6'!A:D,3,0))</f>
        <v/>
      </c>
      <c r="F88" s="26" t="str">
        <f>IF(C88="","",VLOOKUP($C88,'Entries 6'!A:D,4,0))</f>
        <v/>
      </c>
    </row>
    <row r="89" spans="2:6">
      <c r="B89" s="57">
        <f t="shared" si="2"/>
        <v>88</v>
      </c>
      <c r="D89" s="5" t="str">
        <f>IF(C89="","",VLOOKUP($C89,'Entries 6'!A:D,2,0))</f>
        <v/>
      </c>
      <c r="E89" s="5" t="str">
        <f>IF(C89="","",VLOOKUP($C89,'Entries 6'!A:D,3,0))</f>
        <v/>
      </c>
      <c r="F89" s="26" t="str">
        <f>IF(C89="","",VLOOKUP($C89,'Entries 6'!A:D,4,0))</f>
        <v/>
      </c>
    </row>
    <row r="90" spans="2:6">
      <c r="B90" s="57">
        <f t="shared" si="2"/>
        <v>89</v>
      </c>
      <c r="D90" s="5" t="str">
        <f>IF(C90="","",VLOOKUP($C90,'Entries 6'!A:D,2,0))</f>
        <v/>
      </c>
      <c r="E90" s="5" t="str">
        <f>IF(C90="","",VLOOKUP($C90,'Entries 6'!A:D,3,0))</f>
        <v/>
      </c>
      <c r="F90" s="26" t="str">
        <f>IF(C90="","",VLOOKUP($C90,'Entries 6'!A:D,4,0))</f>
        <v/>
      </c>
    </row>
    <row r="91" spans="2:6">
      <c r="B91" s="57">
        <f t="shared" si="2"/>
        <v>90</v>
      </c>
      <c r="D91" s="5" t="str">
        <f>IF(C91="","",VLOOKUP($C91,'Entries 6'!A:D,2,0))</f>
        <v/>
      </c>
      <c r="E91" s="5" t="str">
        <f>IF(C91="","",VLOOKUP($C91,'Entries 6'!A:D,3,0))</f>
        <v/>
      </c>
      <c r="F91" s="26" t="str">
        <f>IF(C91="","",VLOOKUP($C91,'Entries 6'!A:D,4,0))</f>
        <v/>
      </c>
    </row>
    <row r="92" spans="2:6">
      <c r="B92" s="57">
        <f t="shared" si="2"/>
        <v>91</v>
      </c>
      <c r="D92" s="5" t="str">
        <f>IF(C92="","",VLOOKUP($C92,'Entries 6'!A:D,2,0))</f>
        <v/>
      </c>
      <c r="E92" s="5" t="str">
        <f>IF(C92="","",VLOOKUP($C92,'Entries 6'!A:D,3,0))</f>
        <v/>
      </c>
      <c r="F92" s="26" t="str">
        <f>IF(C92="","",VLOOKUP($C92,'Entries 6'!A:D,4,0))</f>
        <v/>
      </c>
    </row>
    <row r="93" spans="2:6">
      <c r="B93" s="57">
        <f t="shared" si="2"/>
        <v>92</v>
      </c>
      <c r="D93" s="5" t="str">
        <f>IF(C93="","",VLOOKUP($C93,'Entries 6'!A:D,2,0))</f>
        <v/>
      </c>
      <c r="E93" s="5" t="str">
        <f>IF(C93="","",VLOOKUP($C93,'Entries 6'!A:D,3,0))</f>
        <v/>
      </c>
      <c r="F93" s="26" t="str">
        <f>IF(C93="","",VLOOKUP($C93,'Entries 6'!A:D,4,0))</f>
        <v/>
      </c>
    </row>
    <row r="94" spans="2:6">
      <c r="B94" s="57">
        <f t="shared" si="2"/>
        <v>93</v>
      </c>
      <c r="D94" s="5" t="str">
        <f>IF(C94="","",VLOOKUP($C94,'Entries 6'!A:D,2,0))</f>
        <v/>
      </c>
      <c r="E94" s="5" t="str">
        <f>IF(C94="","",VLOOKUP($C94,'Entries 6'!A:D,3,0))</f>
        <v/>
      </c>
      <c r="F94" s="26" t="str">
        <f>IF(C94="","",VLOOKUP($C94,'Entries 6'!A:D,4,0))</f>
        <v/>
      </c>
    </row>
    <row r="95" spans="2:6">
      <c r="B95" s="57">
        <f t="shared" si="2"/>
        <v>94</v>
      </c>
      <c r="D95" s="5" t="str">
        <f>IF(C95="","",VLOOKUP($C95,'Entries 6'!A:D,2,0))</f>
        <v/>
      </c>
      <c r="E95" s="5" t="str">
        <f>IF(C95="","",VLOOKUP($C95,'Entries 6'!A:D,3,0))</f>
        <v/>
      </c>
      <c r="F95" s="26" t="str">
        <f>IF(C95="","",VLOOKUP($C95,'Entries 6'!A:D,4,0))</f>
        <v/>
      </c>
    </row>
    <row r="96" spans="2:6">
      <c r="B96" s="57">
        <f t="shared" si="2"/>
        <v>95</v>
      </c>
      <c r="D96" s="5" t="str">
        <f>IF(C96="","",VLOOKUP($C96,'Entries 6'!A:D,2,0))</f>
        <v/>
      </c>
      <c r="E96" s="5" t="str">
        <f>IF(C96="","",VLOOKUP($C96,'Entries 6'!A:D,3,0))</f>
        <v/>
      </c>
      <c r="F96" s="26" t="str">
        <f>IF(C96="","",VLOOKUP($C96,'Entries 6'!A:D,4,0))</f>
        <v/>
      </c>
    </row>
    <row r="97" spans="2:6">
      <c r="B97" s="57">
        <f t="shared" si="2"/>
        <v>96</v>
      </c>
      <c r="D97" s="5" t="str">
        <f>IF(C97="","",VLOOKUP($C97,'Entries 6'!A:D,2,0))</f>
        <v/>
      </c>
      <c r="E97" s="5" t="str">
        <f>IF(C97="","",VLOOKUP($C97,'Entries 6'!A:D,3,0))</f>
        <v/>
      </c>
      <c r="F97" s="26" t="str">
        <f>IF(C97="","",VLOOKUP($C97,'Entries 6'!A:D,4,0))</f>
        <v/>
      </c>
    </row>
    <row r="98" spans="2:6">
      <c r="B98" s="57">
        <f t="shared" si="2"/>
        <v>97</v>
      </c>
      <c r="D98" s="5" t="str">
        <f>IF(C98="","",VLOOKUP($C98,'Entries 6'!A:D,2,0))</f>
        <v/>
      </c>
      <c r="E98" s="5" t="str">
        <f>IF(C98="","",VLOOKUP($C98,'Entries 6'!A:D,3,0))</f>
        <v/>
      </c>
      <c r="F98" s="26" t="str">
        <f>IF(C98="","",VLOOKUP($C98,'Entries 6'!A:D,4,0))</f>
        <v/>
      </c>
    </row>
    <row r="99" spans="2:6">
      <c r="B99" s="57">
        <f t="shared" si="2"/>
        <v>98</v>
      </c>
      <c r="D99" s="5" t="str">
        <f>IF(C99="","",VLOOKUP($C99,'Entries 6'!A:D,2,0))</f>
        <v/>
      </c>
      <c r="E99" s="5" t="str">
        <f>IF(C99="","",VLOOKUP($C99,'Entries 6'!A:D,3,0))</f>
        <v/>
      </c>
      <c r="F99" s="26" t="str">
        <f>IF(C99="","",VLOOKUP($C99,'Entries 6'!A:D,4,0))</f>
        <v/>
      </c>
    </row>
    <row r="100" spans="2:6">
      <c r="B100" s="57">
        <f t="shared" si="2"/>
        <v>99</v>
      </c>
      <c r="D100" s="5" t="str">
        <f>IF(C100="","",VLOOKUP($C100,'Entries 6'!A:D,2,0))</f>
        <v/>
      </c>
      <c r="E100" s="5" t="str">
        <f>IF(C100="","",VLOOKUP($C100,'Entries 6'!A:D,3,0))</f>
        <v/>
      </c>
      <c r="F100" s="26" t="str">
        <f>IF(C100="","",VLOOKUP($C100,'Entries 6'!A:D,4,0))</f>
        <v/>
      </c>
    </row>
    <row r="101" spans="2:6">
      <c r="B101" s="57">
        <f t="shared" si="2"/>
        <v>100</v>
      </c>
      <c r="D101" s="5" t="str">
        <f>IF(C101="","",VLOOKUP($C101,'Entries 6'!A:D,2,0))</f>
        <v/>
      </c>
      <c r="E101" s="5" t="str">
        <f>IF(C101="","",VLOOKUP($C101,'Entries 6'!A:D,3,0))</f>
        <v/>
      </c>
      <c r="F101" s="26" t="str">
        <f>IF(C101="","",VLOOKUP($C101,'Entries 6'!A:D,4,0))</f>
        <v/>
      </c>
    </row>
    <row r="102" spans="2:6">
      <c r="B102" s="57">
        <f t="shared" si="2"/>
        <v>101</v>
      </c>
      <c r="D102" s="5" t="str">
        <f>IF(C102="","",VLOOKUP($C102,'Entries 6'!A:D,2,0))</f>
        <v/>
      </c>
      <c r="E102" s="5" t="str">
        <f>IF(C102="","",VLOOKUP($C102,'Entries 6'!A:D,3,0))</f>
        <v/>
      </c>
      <c r="F102" s="26" t="str">
        <f>IF(C102="","",VLOOKUP($C102,'Entries 6'!A:D,4,0))</f>
        <v/>
      </c>
    </row>
    <row r="103" spans="2:6">
      <c r="B103" s="57">
        <f t="shared" si="2"/>
        <v>102</v>
      </c>
      <c r="D103" s="5" t="str">
        <f>IF(C103="","",VLOOKUP($C103,'Entries 6'!A:D,2,0))</f>
        <v/>
      </c>
      <c r="E103" s="5" t="str">
        <f>IF(C103="","",VLOOKUP($C103,'Entries 6'!A:D,3,0))</f>
        <v/>
      </c>
      <c r="F103" s="26" t="str">
        <f>IF(C103="","",VLOOKUP($C103,'Entries 6'!A:D,4,0))</f>
        <v/>
      </c>
    </row>
    <row r="104" spans="2:6">
      <c r="B104" s="57">
        <f t="shared" si="2"/>
        <v>103</v>
      </c>
      <c r="D104" s="5" t="str">
        <f>IF(C104="","",VLOOKUP($C104,'Entries 6'!A:D,2,0))</f>
        <v/>
      </c>
      <c r="E104" s="5" t="str">
        <f>IF(C104="","",VLOOKUP($C104,'Entries 6'!A:D,3,0))</f>
        <v/>
      </c>
      <c r="F104" s="26" t="str">
        <f>IF(C104="","",VLOOKUP($C104,'Entries 6'!A:D,4,0))</f>
        <v/>
      </c>
    </row>
    <row r="105" spans="2:6">
      <c r="B105" s="57">
        <f t="shared" si="2"/>
        <v>104</v>
      </c>
      <c r="D105" s="5" t="str">
        <f>IF(C105="","",VLOOKUP($C105,'Entries 6'!A:D,2,0))</f>
        <v/>
      </c>
      <c r="E105" s="5" t="str">
        <f>IF(C105="","",VLOOKUP($C105,'Entries 6'!A:D,3,0))</f>
        <v/>
      </c>
      <c r="F105" s="26" t="str">
        <f>IF(C105="","",VLOOKUP($C105,'Entries 6'!A:D,4,0))</f>
        <v/>
      </c>
    </row>
    <row r="106" spans="2:6">
      <c r="B106" s="57">
        <f t="shared" si="2"/>
        <v>105</v>
      </c>
      <c r="D106" s="5" t="str">
        <f>IF(C106="","",VLOOKUP($C106,'Entries 6'!A:D,2,0))</f>
        <v/>
      </c>
      <c r="E106" s="5" t="str">
        <f>IF(C106="","",VLOOKUP($C106,'Entries 6'!A:D,3,0))</f>
        <v/>
      </c>
      <c r="F106" s="26" t="str">
        <f>IF(C106="","",VLOOKUP($C106,'Entries 6'!A:D,4,0))</f>
        <v/>
      </c>
    </row>
    <row r="107" spans="2:6">
      <c r="B107" s="57">
        <f t="shared" si="2"/>
        <v>106</v>
      </c>
      <c r="D107" s="5" t="str">
        <f>IF(C107="","",VLOOKUP($C107,'Entries 6'!A:D,2,0))</f>
        <v/>
      </c>
      <c r="E107" s="5" t="str">
        <f>IF(C107="","",VLOOKUP($C107,'Entries 6'!A:D,3,0))</f>
        <v/>
      </c>
      <c r="F107" s="26" t="str">
        <f>IF(C107="","",VLOOKUP($C107,'Entries 6'!A:D,4,0))</f>
        <v/>
      </c>
    </row>
    <row r="108" spans="2:6">
      <c r="B108" s="57">
        <f t="shared" si="2"/>
        <v>107</v>
      </c>
      <c r="D108" s="5" t="str">
        <f>IF(C108="","",VLOOKUP($C108,'Entries 6'!A:D,2,0))</f>
        <v/>
      </c>
      <c r="E108" s="5" t="str">
        <f>IF(C108="","",VLOOKUP($C108,'Entries 6'!A:D,3,0))</f>
        <v/>
      </c>
      <c r="F108" s="26" t="str">
        <f>IF(C108="","",VLOOKUP($C108,'Entries 6'!A:D,4,0))</f>
        <v/>
      </c>
    </row>
    <row r="109" spans="2:6">
      <c r="B109" s="57">
        <f t="shared" si="2"/>
        <v>108</v>
      </c>
      <c r="D109" s="5" t="str">
        <f>IF(C109="","",VLOOKUP($C109,'Entries 6'!A:D,2,0))</f>
        <v/>
      </c>
      <c r="E109" s="5" t="str">
        <f>IF(C109="","",VLOOKUP($C109,'Entries 6'!A:D,3,0))</f>
        <v/>
      </c>
      <c r="F109" s="26" t="str">
        <f>IF(C109="","",VLOOKUP($C109,'Entries 6'!A:D,4,0))</f>
        <v/>
      </c>
    </row>
    <row r="110" spans="2:6">
      <c r="B110" s="57">
        <f t="shared" si="2"/>
        <v>109</v>
      </c>
      <c r="D110" s="5" t="str">
        <f>IF(C110="","",VLOOKUP($C110,'Entries 6'!A:D,2,0))</f>
        <v/>
      </c>
      <c r="E110" s="5" t="str">
        <f>IF(C110="","",VLOOKUP($C110,'Entries 6'!A:D,3,0))</f>
        <v/>
      </c>
      <c r="F110" s="26" t="str">
        <f>IF(C110="","",VLOOKUP($C110,'Entries 6'!A:D,4,0))</f>
        <v/>
      </c>
    </row>
    <row r="111" spans="2:6">
      <c r="B111" s="57">
        <f t="shared" si="2"/>
        <v>110</v>
      </c>
      <c r="D111" s="5" t="str">
        <f>IF(C111="","",VLOOKUP($C111,'Entries 6'!A:D,2,0))</f>
        <v/>
      </c>
      <c r="E111" s="5" t="str">
        <f>IF(C111="","",VLOOKUP($C111,'Entries 6'!A:D,3,0))</f>
        <v/>
      </c>
      <c r="F111" s="26" t="str">
        <f>IF(C111="","",VLOOKUP($C111,'Entries 6'!A:D,4,0))</f>
        <v/>
      </c>
    </row>
    <row r="112" spans="2:6">
      <c r="B112" s="57">
        <f t="shared" si="2"/>
        <v>111</v>
      </c>
      <c r="D112" s="5" t="str">
        <f>IF(C112="","",VLOOKUP($C112,'Entries 6'!A:D,2,0))</f>
        <v/>
      </c>
      <c r="E112" s="5" t="str">
        <f>IF(C112="","",VLOOKUP($C112,'Entries 6'!A:D,3,0))</f>
        <v/>
      </c>
      <c r="F112" s="26" t="str">
        <f>IF(C112="","",VLOOKUP($C112,'Entries 6'!A:D,4,0))</f>
        <v/>
      </c>
    </row>
    <row r="113" spans="2:6">
      <c r="B113" s="57">
        <f t="shared" si="2"/>
        <v>112</v>
      </c>
      <c r="D113" s="5" t="str">
        <f>IF(C113="","",VLOOKUP($C113,'Entries 6'!A:D,2,0))</f>
        <v/>
      </c>
      <c r="E113" s="5" t="str">
        <f>IF(C113="","",VLOOKUP($C113,'Entries 6'!A:D,3,0))</f>
        <v/>
      </c>
      <c r="F113" s="26" t="str">
        <f>IF(C113="","",VLOOKUP($C113,'Entries 6'!A:D,4,0))</f>
        <v/>
      </c>
    </row>
    <row r="114" spans="2:6">
      <c r="B114" s="57">
        <f t="shared" si="2"/>
        <v>113</v>
      </c>
      <c r="D114" s="5" t="str">
        <f>IF(C114="","",VLOOKUP($C114,'Entries 6'!A:D,2,0))</f>
        <v/>
      </c>
      <c r="E114" s="5" t="str">
        <f>IF(C114="","",VLOOKUP($C114,'Entries 6'!A:D,3,0))</f>
        <v/>
      </c>
      <c r="F114" s="26" t="str">
        <f>IF(C114="","",VLOOKUP($C114,'Entries 6'!A:D,4,0))</f>
        <v/>
      </c>
    </row>
    <row r="115" spans="2:6">
      <c r="B115" s="57">
        <f t="shared" si="2"/>
        <v>114</v>
      </c>
      <c r="D115" s="5" t="str">
        <f>IF(C115="","",VLOOKUP($C115,'Entries 6'!A:D,2,0))</f>
        <v/>
      </c>
      <c r="E115" s="5" t="str">
        <f>IF(C115="","",VLOOKUP($C115,'Entries 6'!A:D,3,0))</f>
        <v/>
      </c>
      <c r="F115" s="26" t="str">
        <f>IF(C115="","",VLOOKUP($C115,'Entries 6'!A:D,4,0))</f>
        <v/>
      </c>
    </row>
    <row r="116" spans="2:6">
      <c r="B116" s="57">
        <f t="shared" si="2"/>
        <v>115</v>
      </c>
      <c r="D116" s="5" t="str">
        <f>IF(C116="","",VLOOKUP($C116,'Entries 6'!A:D,2,0))</f>
        <v/>
      </c>
      <c r="E116" s="5" t="str">
        <f>IF(C116="","",VLOOKUP($C116,'Entries 6'!A:D,3,0))</f>
        <v/>
      </c>
      <c r="F116" s="26" t="str">
        <f>IF(C116="","",VLOOKUP($C116,'Entries 6'!A:D,4,0))</f>
        <v/>
      </c>
    </row>
    <row r="117" spans="2:6">
      <c r="B117" s="57">
        <f t="shared" si="2"/>
        <v>116</v>
      </c>
      <c r="D117" s="5" t="str">
        <f>IF(C117="","",VLOOKUP($C117,'Entries 6'!A:D,2,0))</f>
        <v/>
      </c>
      <c r="E117" s="5" t="str">
        <f>IF(C117="","",VLOOKUP($C117,'Entries 6'!A:D,3,0))</f>
        <v/>
      </c>
      <c r="F117" s="26" t="str">
        <f>IF(C117="","",VLOOKUP($C117,'Entries 6'!A:D,4,0))</f>
        <v/>
      </c>
    </row>
    <row r="118" spans="2:6">
      <c r="B118" s="57">
        <f t="shared" si="2"/>
        <v>117</v>
      </c>
      <c r="D118" s="5" t="str">
        <f>IF(C118="","",VLOOKUP($C118,'Entries 6'!A:D,2,0))</f>
        <v/>
      </c>
      <c r="E118" s="5" t="str">
        <f>IF(C118="","",VLOOKUP($C118,'Entries 6'!A:D,3,0))</f>
        <v/>
      </c>
      <c r="F118" s="26" t="str">
        <f>IF(C118="","",VLOOKUP($C118,'Entries 6'!A:D,4,0))</f>
        <v/>
      </c>
    </row>
    <row r="119" spans="2:6">
      <c r="B119" s="57">
        <f t="shared" si="2"/>
        <v>118</v>
      </c>
      <c r="D119" s="5" t="str">
        <f>IF(C119="","",VLOOKUP($C119,'Entries 6'!A:D,2,0))</f>
        <v/>
      </c>
      <c r="E119" s="5" t="str">
        <f>IF(C119="","",VLOOKUP($C119,'Entries 6'!A:D,3,0))</f>
        <v/>
      </c>
      <c r="F119" s="26" t="str">
        <f>IF(C119="","",VLOOKUP($C119,'Entries 6'!A:D,4,0))</f>
        <v/>
      </c>
    </row>
    <row r="120" spans="2:6">
      <c r="B120" s="57">
        <f t="shared" si="2"/>
        <v>119</v>
      </c>
      <c r="D120" s="5" t="str">
        <f>IF(C120="","",VLOOKUP($C120,'Entries 6'!A:D,2,0))</f>
        <v/>
      </c>
      <c r="E120" s="5" t="str">
        <f>IF(C120="","",VLOOKUP($C120,'Entries 6'!A:D,3,0))</f>
        <v/>
      </c>
      <c r="F120" s="26" t="str">
        <f>IF(C120="","",VLOOKUP($C120,'Entries 6'!A:D,4,0))</f>
        <v/>
      </c>
    </row>
    <row r="121" spans="2:6">
      <c r="B121" s="57">
        <f t="shared" si="2"/>
        <v>120</v>
      </c>
      <c r="D121" s="5" t="str">
        <f>IF(C121="","",VLOOKUP($C121,'Entries 6'!A:D,2,0))</f>
        <v/>
      </c>
      <c r="E121" s="5" t="str">
        <f>IF(C121="","",VLOOKUP($C121,'Entries 6'!A:D,3,0))</f>
        <v/>
      </c>
      <c r="F121" s="26" t="str">
        <f>IF(C121="","",VLOOKUP($C121,'Entries 6'!A:D,4,0))</f>
        <v/>
      </c>
    </row>
    <row r="122" spans="2:6">
      <c r="B122" s="57">
        <f t="shared" si="2"/>
        <v>121</v>
      </c>
      <c r="D122" s="5" t="str">
        <f>IF(C122="","",VLOOKUP($C122,'Entries 6'!A:D,2,0))</f>
        <v/>
      </c>
      <c r="E122" s="5" t="str">
        <f>IF(C122="","",VLOOKUP($C122,'Entries 6'!A:D,3,0))</f>
        <v/>
      </c>
      <c r="F122" s="26" t="str">
        <f>IF(C122="","",VLOOKUP($C122,'Entries 6'!A:D,4,0))</f>
        <v/>
      </c>
    </row>
    <row r="123" spans="2:6">
      <c r="B123" s="57">
        <f t="shared" si="2"/>
        <v>122</v>
      </c>
      <c r="D123" s="5" t="str">
        <f>IF(C123="","",VLOOKUP($C123,'Entries 6'!A:D,2,0))</f>
        <v/>
      </c>
      <c r="E123" s="5" t="str">
        <f>IF(C123="","",VLOOKUP($C123,'Entries 6'!A:D,3,0))</f>
        <v/>
      </c>
      <c r="F123" s="26" t="str">
        <f>IF(C123="","",VLOOKUP($C123,'Entries 6'!A:D,4,0))</f>
        <v/>
      </c>
    </row>
    <row r="124" spans="2:6">
      <c r="B124" s="57">
        <f t="shared" si="2"/>
        <v>123</v>
      </c>
      <c r="D124" s="5" t="str">
        <f>IF(C124="","",VLOOKUP($C124,'Entries 6'!A:D,2,0))</f>
        <v/>
      </c>
      <c r="E124" s="5" t="str">
        <f>IF(C124="","",VLOOKUP($C124,'Entries 6'!A:D,3,0))</f>
        <v/>
      </c>
      <c r="F124" s="26" t="str">
        <f>IF(C124="","",VLOOKUP($C124,'Entries 6'!A:D,4,0))</f>
        <v/>
      </c>
    </row>
    <row r="125" spans="2:6">
      <c r="B125" s="57">
        <f t="shared" si="2"/>
        <v>124</v>
      </c>
      <c r="D125" s="5" t="str">
        <f>IF(C125="","",VLOOKUP($C125,'Entries 6'!A:D,2,0))</f>
        <v/>
      </c>
      <c r="E125" s="5" t="str">
        <f>IF(C125="","",VLOOKUP($C125,'Entries 6'!A:D,3,0))</f>
        <v/>
      </c>
      <c r="F125" s="26" t="str">
        <f>IF(C125="","",VLOOKUP($C125,'Entries 6'!A:D,4,0))</f>
        <v/>
      </c>
    </row>
    <row r="126" spans="2:6">
      <c r="B126" s="57">
        <f t="shared" si="2"/>
        <v>125</v>
      </c>
      <c r="D126" s="5" t="str">
        <f>IF(C126="","",VLOOKUP($C126,'Entries 6'!A:D,2,0))</f>
        <v/>
      </c>
      <c r="E126" s="5" t="str">
        <f>IF(C126="","",VLOOKUP($C126,'Entries 6'!A:D,3,0))</f>
        <v/>
      </c>
      <c r="F126" s="26" t="str">
        <f>IF(C126="","",VLOOKUP($C126,'Entries 6'!A:D,4,0))</f>
        <v/>
      </c>
    </row>
    <row r="127" spans="2:6">
      <c r="B127" s="57">
        <f t="shared" si="2"/>
        <v>126</v>
      </c>
      <c r="D127" s="5" t="str">
        <f>IF(C127="","",VLOOKUP($C127,'Entries 6'!A:D,2,0))</f>
        <v/>
      </c>
      <c r="E127" s="5" t="str">
        <f>IF(C127="","",VLOOKUP($C127,'Entries 6'!A:D,3,0))</f>
        <v/>
      </c>
      <c r="F127" s="26" t="str">
        <f>IF(C127="","",VLOOKUP($C127,'Entries 6'!A:D,4,0))</f>
        <v/>
      </c>
    </row>
    <row r="128" spans="2:6">
      <c r="B128" s="57">
        <f t="shared" si="2"/>
        <v>127</v>
      </c>
      <c r="D128" s="5" t="str">
        <f>IF(C128="","",VLOOKUP($C128,'Entries 6'!A:D,2,0))</f>
        <v/>
      </c>
      <c r="E128" s="5" t="str">
        <f>IF(C128="","",VLOOKUP($C128,'Entries 6'!A:D,3,0))</f>
        <v/>
      </c>
      <c r="F128" s="26" t="str">
        <f>IF(C128="","",VLOOKUP($C128,'Entries 6'!A:D,4,0))</f>
        <v/>
      </c>
    </row>
    <row r="129" spans="2:6">
      <c r="B129" s="57">
        <f t="shared" si="2"/>
        <v>128</v>
      </c>
      <c r="D129" s="5" t="str">
        <f>IF(C129="","",VLOOKUP($C129,'Entries 6'!A:D,2,0))</f>
        <v/>
      </c>
      <c r="E129" s="5" t="str">
        <f>IF(C129="","",VLOOKUP($C129,'Entries 6'!A:D,3,0))</f>
        <v/>
      </c>
      <c r="F129" s="26" t="str">
        <f>IF(C129="","",VLOOKUP($C129,'Entries 6'!A:D,4,0))</f>
        <v/>
      </c>
    </row>
    <row r="130" spans="2:6">
      <c r="B130" s="57">
        <f t="shared" si="2"/>
        <v>129</v>
      </c>
      <c r="D130" s="5" t="str">
        <f>IF(C130="","",VLOOKUP($C130,'Entries 6'!A:D,2,0))</f>
        <v/>
      </c>
      <c r="E130" s="5" t="str">
        <f>IF(C130="","",VLOOKUP($C130,'Entries 6'!A:D,3,0))</f>
        <v/>
      </c>
      <c r="F130" s="26" t="str">
        <f>IF(C130="","",VLOOKUP($C130,'Entries 6'!A:D,4,0))</f>
        <v/>
      </c>
    </row>
    <row r="131" spans="2:6">
      <c r="B131" s="57">
        <f t="shared" si="2"/>
        <v>130</v>
      </c>
      <c r="D131" s="5" t="str">
        <f>IF(C131="","",VLOOKUP($C131,'Entries 6'!A:D,2,0))</f>
        <v/>
      </c>
      <c r="E131" s="5" t="str">
        <f>IF(C131="","",VLOOKUP($C131,'Entries 6'!A:D,3,0))</f>
        <v/>
      </c>
      <c r="F131" s="26" t="str">
        <f>IF(C131="","",VLOOKUP($C131,'Entries 6'!A:D,4,0))</f>
        <v/>
      </c>
    </row>
    <row r="132" spans="2:6">
      <c r="B132" s="57">
        <f t="shared" ref="B132:B150" si="3">SUM(B131+1)</f>
        <v>131</v>
      </c>
      <c r="D132" s="5" t="str">
        <f>IF(C132="","",VLOOKUP($C132,'Entries 6'!A:D,2,0))</f>
        <v/>
      </c>
      <c r="E132" s="5" t="str">
        <f>IF(C132="","",VLOOKUP($C132,'Entries 6'!A:D,3,0))</f>
        <v/>
      </c>
      <c r="F132" s="26" t="str">
        <f>IF(C132="","",VLOOKUP($C132,'Entries 6'!A:D,4,0))</f>
        <v/>
      </c>
    </row>
    <row r="133" spans="2:6">
      <c r="B133" s="57">
        <f t="shared" si="3"/>
        <v>132</v>
      </c>
      <c r="D133" s="5" t="str">
        <f>IF(C133="","",VLOOKUP($C133,'Entries 6'!A:D,2,0))</f>
        <v/>
      </c>
      <c r="E133" s="5" t="str">
        <f>IF(C133="","",VLOOKUP($C133,'Entries 6'!A:D,3,0))</f>
        <v/>
      </c>
      <c r="F133" s="26" t="str">
        <f>IF(C133="","",VLOOKUP($C133,'Entries 6'!A:D,4,0))</f>
        <v/>
      </c>
    </row>
    <row r="134" spans="2:6">
      <c r="B134" s="57">
        <f t="shared" si="3"/>
        <v>133</v>
      </c>
      <c r="D134" s="5" t="str">
        <f>IF(C134="","",VLOOKUP($C134,'Entries 6'!A:D,2,0))</f>
        <v/>
      </c>
      <c r="E134" s="5" t="str">
        <f>IF(C134="","",VLOOKUP($C134,'Entries 6'!A:D,3,0))</f>
        <v/>
      </c>
      <c r="F134" s="26" t="str">
        <f>IF(C134="","",VLOOKUP($C134,'Entries 6'!A:D,4,0))</f>
        <v/>
      </c>
    </row>
    <row r="135" spans="2:6">
      <c r="B135" s="57">
        <f t="shared" si="3"/>
        <v>134</v>
      </c>
      <c r="D135" s="5" t="str">
        <f>IF(C135="","",VLOOKUP($C135,'Entries 6'!A:D,2,0))</f>
        <v/>
      </c>
      <c r="E135" s="5" t="str">
        <f>IF(C135="","",VLOOKUP($C135,'Entries 6'!A:D,3,0))</f>
        <v/>
      </c>
      <c r="F135" s="26" t="str">
        <f>IF(C135="","",VLOOKUP($C135,'Entries 6'!A:D,4,0))</f>
        <v/>
      </c>
    </row>
    <row r="136" spans="2:6">
      <c r="B136" s="57">
        <f t="shared" si="3"/>
        <v>135</v>
      </c>
      <c r="D136" s="5" t="str">
        <f>IF(C136="","",VLOOKUP($C136,'Entries 6'!A:D,2,0))</f>
        <v/>
      </c>
      <c r="E136" s="5" t="str">
        <f>IF(C136="","",VLOOKUP($C136,'Entries 6'!A:D,3,0))</f>
        <v/>
      </c>
      <c r="F136" s="26" t="str">
        <f>IF(C136="","",VLOOKUP($C136,'Entries 6'!A:D,4,0))</f>
        <v/>
      </c>
    </row>
    <row r="137" spans="2:6">
      <c r="B137" s="57">
        <f t="shared" si="3"/>
        <v>136</v>
      </c>
      <c r="D137" s="5" t="str">
        <f>IF(C137="","",VLOOKUP($C137,'Entries 6'!A:D,2,0))</f>
        <v/>
      </c>
      <c r="E137" s="5" t="str">
        <f>IF(C137="","",VLOOKUP($C137,'Entries 6'!A:D,3,0))</f>
        <v/>
      </c>
      <c r="F137" s="26" t="str">
        <f>IF(C137="","",VLOOKUP($C137,'Entries 6'!A:D,4,0))</f>
        <v/>
      </c>
    </row>
    <row r="138" spans="2:6">
      <c r="B138" s="57">
        <f t="shared" si="3"/>
        <v>137</v>
      </c>
      <c r="D138" s="5" t="str">
        <f>IF(C138="","",VLOOKUP($C138,'Entries 6'!A:D,2,0))</f>
        <v/>
      </c>
      <c r="E138" s="5" t="str">
        <f>IF(C138="","",VLOOKUP($C138,'Entries 6'!A:D,3,0))</f>
        <v/>
      </c>
      <c r="F138" s="26" t="str">
        <f>IF(C138="","",VLOOKUP($C138,'Entries 6'!A:D,4,0))</f>
        <v/>
      </c>
    </row>
    <row r="139" spans="2:6">
      <c r="B139" s="57">
        <f t="shared" si="3"/>
        <v>138</v>
      </c>
      <c r="D139" s="5" t="str">
        <f>IF(C139="","",VLOOKUP($C139,'Entries 6'!A:D,2,0))</f>
        <v/>
      </c>
      <c r="E139" s="5" t="str">
        <f>IF(C139="","",VLOOKUP($C139,'Entries 6'!A:D,3,0))</f>
        <v/>
      </c>
      <c r="F139" s="26" t="str">
        <f>IF(C139="","",VLOOKUP($C139,'Entries 6'!A:D,4,0))</f>
        <v/>
      </c>
    </row>
    <row r="140" spans="2:6">
      <c r="B140" s="57">
        <f t="shared" si="3"/>
        <v>139</v>
      </c>
      <c r="D140" s="5" t="str">
        <f>IF(C140="","",VLOOKUP($C140,'Entries 6'!A:D,2,0))</f>
        <v/>
      </c>
      <c r="E140" s="5" t="str">
        <f>IF(C140="","",VLOOKUP($C140,'Entries 6'!A:D,3,0))</f>
        <v/>
      </c>
      <c r="F140" s="26" t="str">
        <f>IF(C140="","",VLOOKUP($C140,'Entries 6'!A:D,4,0))</f>
        <v/>
      </c>
    </row>
    <row r="141" spans="2:6">
      <c r="B141" s="57">
        <f t="shared" si="3"/>
        <v>140</v>
      </c>
      <c r="D141" s="5" t="str">
        <f>IF(C141="","",VLOOKUP($C141,'Entries 6'!A:D,2,0))</f>
        <v/>
      </c>
      <c r="E141" s="5" t="str">
        <f>IF(C141="","",VLOOKUP($C141,'Entries 6'!A:D,3,0))</f>
        <v/>
      </c>
      <c r="F141" s="26" t="str">
        <f>IF(C141="","",VLOOKUP($C141,'Entries 6'!A:D,4,0))</f>
        <v/>
      </c>
    </row>
    <row r="142" spans="2:6">
      <c r="B142" s="57">
        <f t="shared" si="3"/>
        <v>141</v>
      </c>
      <c r="D142" s="5" t="str">
        <f>IF(C142="","",VLOOKUP($C142,'Entries 6'!A:D,2,0))</f>
        <v/>
      </c>
      <c r="E142" s="5" t="str">
        <f>IF(C142="","",VLOOKUP($C142,'Entries 6'!A:D,3,0))</f>
        <v/>
      </c>
      <c r="F142" s="26" t="str">
        <f>IF(C142="","",VLOOKUP($C142,'Entries 6'!A:D,4,0))</f>
        <v/>
      </c>
    </row>
    <row r="143" spans="2:6">
      <c r="B143" s="57">
        <f t="shared" si="3"/>
        <v>142</v>
      </c>
      <c r="D143" s="5" t="str">
        <f>IF(C143="","",VLOOKUP($C143,'Entries 6'!A:D,2,0))</f>
        <v/>
      </c>
      <c r="E143" s="5" t="str">
        <f>IF(C143="","",VLOOKUP($C143,'Entries 6'!A:D,3,0))</f>
        <v/>
      </c>
      <c r="F143" s="26" t="str">
        <f>IF(C143="","",VLOOKUP($C143,'Entries 6'!A:D,4,0))</f>
        <v/>
      </c>
    </row>
    <row r="144" spans="2:6">
      <c r="B144" s="57">
        <f t="shared" si="3"/>
        <v>143</v>
      </c>
      <c r="D144" s="5" t="str">
        <f>IF(C144="","",VLOOKUP($C144,'Entries 6'!A:D,2,0))</f>
        <v/>
      </c>
      <c r="E144" s="5" t="str">
        <f>IF(C144="","",VLOOKUP($C144,'Entries 6'!A:D,3,0))</f>
        <v/>
      </c>
      <c r="F144" s="26" t="str">
        <f>IF(C144="","",VLOOKUP($C144,'Entries 6'!A:D,4,0))</f>
        <v/>
      </c>
    </row>
    <row r="145" spans="2:6">
      <c r="B145" s="57">
        <f t="shared" si="3"/>
        <v>144</v>
      </c>
      <c r="D145" s="5" t="str">
        <f>IF(C145="","",VLOOKUP($C145,'Entries 6'!A:D,2,0))</f>
        <v/>
      </c>
      <c r="E145" s="5" t="str">
        <f>IF(C145="","",VLOOKUP($C145,'Entries 6'!A:D,3,0))</f>
        <v/>
      </c>
      <c r="F145" s="26" t="str">
        <f>IF(C145="","",VLOOKUP($C145,'Entries 6'!A:D,4,0))</f>
        <v/>
      </c>
    </row>
    <row r="146" spans="2:6">
      <c r="B146" s="57">
        <f t="shared" si="3"/>
        <v>145</v>
      </c>
      <c r="D146" s="5" t="str">
        <f>IF(C146="","",VLOOKUP($C146,'Entries 6'!A:D,2,0))</f>
        <v/>
      </c>
      <c r="E146" s="5" t="str">
        <f>IF(C146="","",VLOOKUP($C146,'Entries 6'!A:D,3,0))</f>
        <v/>
      </c>
      <c r="F146" s="26" t="str">
        <f>IF(C146="","",VLOOKUP($C146,'Entries 6'!A:D,4,0))</f>
        <v/>
      </c>
    </row>
    <row r="147" spans="2:6">
      <c r="B147" s="57">
        <f t="shared" si="3"/>
        <v>146</v>
      </c>
      <c r="D147" s="5" t="str">
        <f>IF(C147="","",VLOOKUP($C147,'Entries 6'!A:D,2,0))</f>
        <v/>
      </c>
      <c r="E147" s="5" t="str">
        <f>IF(C147="","",VLOOKUP($C147,'Entries 6'!A:D,3,0))</f>
        <v/>
      </c>
      <c r="F147" s="26" t="str">
        <f>IF(C147="","",VLOOKUP($C147,'Entries 6'!A:D,4,0))</f>
        <v/>
      </c>
    </row>
    <row r="148" spans="2:6">
      <c r="B148" s="57">
        <f t="shared" si="3"/>
        <v>147</v>
      </c>
      <c r="D148" s="5" t="str">
        <f>IF(C148="","",VLOOKUP($C148,'Entries 6'!A:D,2,0))</f>
        <v/>
      </c>
      <c r="E148" s="5" t="str">
        <f>IF(C148="","",VLOOKUP($C148,'Entries 6'!A:D,3,0))</f>
        <v/>
      </c>
      <c r="F148" s="26" t="str">
        <f>IF(C148="","",VLOOKUP($C148,'Entries 6'!A:D,4,0))</f>
        <v/>
      </c>
    </row>
    <row r="149" spans="2:6">
      <c r="B149" s="57">
        <f t="shared" si="3"/>
        <v>148</v>
      </c>
      <c r="D149" s="5" t="str">
        <f>IF(C149="","",VLOOKUP($C149,'Entries 6'!A:D,2,0))</f>
        <v/>
      </c>
      <c r="E149" s="5" t="str">
        <f>IF(C149="","",VLOOKUP($C149,'Entries 6'!A:D,3,0))</f>
        <v/>
      </c>
      <c r="F149" s="26" t="str">
        <f>IF(C149="","",VLOOKUP($C149,'Entries 6'!A:D,4,0))</f>
        <v/>
      </c>
    </row>
    <row r="150" spans="2:6">
      <c r="B150" s="57">
        <f t="shared" si="3"/>
        <v>149</v>
      </c>
      <c r="D150" s="5" t="str">
        <f>IF(C150="","",VLOOKUP($C150,'Entries 6'!A:D,2,0))</f>
        <v/>
      </c>
      <c r="E150" s="5" t="str">
        <f>IF(C150="","",VLOOKUP($C150,'Entries 6'!A:D,3,0))</f>
        <v/>
      </c>
      <c r="F150" s="26" t="str">
        <f>IF(C150="","",VLOOKUP($C150,'Entries 6'!A:D,4,0))</f>
        <v/>
      </c>
    </row>
    <row r="151" spans="2:6">
      <c r="B151" s="57">
        <f>SUM(B150+1)</f>
        <v>150</v>
      </c>
      <c r="D151" s="5" t="str">
        <f>IF(C151="","",VLOOKUP($C151,'Entries 6'!A:D,2,0))</f>
        <v/>
      </c>
      <c r="E151" s="5" t="str">
        <f>IF(C151="","",VLOOKUP($C151,'Entries 6'!A:D,3,0))</f>
        <v/>
      </c>
      <c r="F151" s="26" t="str">
        <f>IF(C151="","",VLOOKUP($C151,'Entries 6'!A:D,4,0))</f>
        <v/>
      </c>
    </row>
    <row r="152" spans="2:6">
      <c r="D152" s="5" t="str">
        <f>IF(C152="","",VLOOKUP($C152,'Entries 1'!A:D,2,0))</f>
        <v/>
      </c>
      <c r="E152" s="5" t="str">
        <f>IF(C152="","",VLOOKUP($C152,'Entries 1'!A:D,3,0))</f>
        <v/>
      </c>
      <c r="F152" s="26" t="str">
        <f>IF(C152="","",VLOOKUP($C152,'Entries 1'!A:D,4,0))</f>
        <v/>
      </c>
    </row>
    <row r="153" spans="2:6">
      <c r="D153" s="5" t="str">
        <f>IF(C153="","",VLOOKUP($C153,'Entries 1'!A:D,2,0))</f>
        <v/>
      </c>
      <c r="E153" s="5" t="str">
        <f>IF(C153="","",VLOOKUP($C153,'Entries 1'!A:D,3,0))</f>
        <v/>
      </c>
      <c r="F153" s="26" t="str">
        <f>IF(C153="","",VLOOKUP($C153,'Entries 1'!A:D,4,0))</f>
        <v/>
      </c>
    </row>
    <row r="154" spans="2:6">
      <c r="D154" s="5" t="str">
        <f>IF(C154="","",VLOOKUP($C154,'Entries 1'!A:D,2,0))</f>
        <v/>
      </c>
      <c r="E154" s="5" t="str">
        <f>IF(C154="","",VLOOKUP($C154,'Entries 1'!A:D,3,0))</f>
        <v/>
      </c>
      <c r="F154" s="26" t="str">
        <f>IF(C154="","",VLOOKUP($C154,'Entries 1'!A:D,4,0))</f>
        <v/>
      </c>
    </row>
    <row r="155" spans="2:6">
      <c r="D155" s="5" t="str">
        <f>IF(C155="","",VLOOKUP($C155,'Entries 1'!A:D,2,0))</f>
        <v/>
      </c>
      <c r="E155" s="5" t="str">
        <f>IF(C155="","",VLOOKUP($C155,'Entries 1'!A:D,3,0))</f>
        <v/>
      </c>
      <c r="F155" s="26" t="str">
        <f>IF(C155="","",VLOOKUP($C155,'Entries 1'!A:D,4,0))</f>
        <v/>
      </c>
    </row>
    <row r="156" spans="2:6">
      <c r="D156" s="5" t="str">
        <f>IF(C156="","",VLOOKUP($C156,'Entries 1'!A:D,2,0))</f>
        <v/>
      </c>
      <c r="E156" s="5" t="str">
        <f>IF(C156="","",VLOOKUP($C156,'Entries 1'!A:D,3,0))</f>
        <v/>
      </c>
      <c r="F156" s="26" t="str">
        <f>IF(C156="","",VLOOKUP($C156,'Entries 1'!A:D,4,0))</f>
        <v/>
      </c>
    </row>
    <row r="157" spans="2:6">
      <c r="D157" s="5" t="str">
        <f>IF(C157="","",VLOOKUP($C157,'Entries 1'!A:D,2,0))</f>
        <v/>
      </c>
      <c r="E157" s="5" t="str">
        <f>IF(C157="","",VLOOKUP($C157,'Entries 1'!A:D,3,0))</f>
        <v/>
      </c>
      <c r="F157" s="26" t="str">
        <f>IF(C157="","",VLOOKUP($C157,'Entries 1'!A:D,4,0))</f>
        <v/>
      </c>
    </row>
    <row r="158" spans="2:6">
      <c r="D158" s="5" t="str">
        <f>IF(C158="","",VLOOKUP($C158,'Entries 1'!A:D,2,0))</f>
        <v/>
      </c>
      <c r="E158" s="5" t="str">
        <f>IF(C158="","",VLOOKUP($C158,'Entries 1'!A:D,3,0))</f>
        <v/>
      </c>
      <c r="F158" s="26" t="str">
        <f>IF(C158="","",VLOOKUP($C158,'Entries 1'!A:D,4,0))</f>
        <v/>
      </c>
    </row>
    <row r="159" spans="2:6">
      <c r="D159" s="5" t="str">
        <f>IF(C159="","",VLOOKUP($C159,'Entries 1'!A:D,2,0))</f>
        <v/>
      </c>
      <c r="E159" s="5" t="str">
        <f>IF(C159="","",VLOOKUP($C159,'Entries 1'!A:D,3,0))</f>
        <v/>
      </c>
      <c r="F159" s="26" t="str">
        <f>IF(C159="","",VLOOKUP($C159,'Entries 1'!A:D,4,0))</f>
        <v/>
      </c>
    </row>
    <row r="160" spans="2:6">
      <c r="D160" s="5" t="str">
        <f>IF(C160="","",VLOOKUP($C160,'Entries 1'!A:D,2,0))</f>
        <v/>
      </c>
      <c r="E160" s="5" t="str">
        <f>IF(C160="","",VLOOKUP($C160,'Entries 1'!A:D,3,0))</f>
        <v/>
      </c>
      <c r="F160" s="26" t="str">
        <f>IF(C160="","",VLOOKUP($C160,'Entries 1'!A:D,4,0))</f>
        <v/>
      </c>
    </row>
    <row r="161" spans="4:6">
      <c r="D161" s="5" t="str">
        <f>IF(C161="","",VLOOKUP($C161,'Entries 1'!A:D,2,0))</f>
        <v/>
      </c>
      <c r="E161" s="5" t="str">
        <f>IF(C161="","",VLOOKUP($C161,'Entries 1'!A:D,3,0))</f>
        <v/>
      </c>
      <c r="F161" s="26" t="str">
        <f>IF(C161="","",VLOOKUP($C161,'Entries 1'!A:D,4,0))</f>
        <v/>
      </c>
    </row>
    <row r="162" spans="4:6">
      <c r="D162" s="5" t="str">
        <f>IF(C162="","",VLOOKUP($C162,'Entries 1'!A:D,2,0))</f>
        <v/>
      </c>
      <c r="E162" s="5" t="str">
        <f>IF(C162="","",VLOOKUP($C162,'Entries 1'!A:D,3,0))</f>
        <v/>
      </c>
      <c r="F162" s="26" t="str">
        <f>IF(C162="","",VLOOKUP($C162,'Entries 1'!A:D,4,0))</f>
        <v/>
      </c>
    </row>
    <row r="163" spans="4:6">
      <c r="D163" s="5" t="str">
        <f>IF(C163="","",VLOOKUP($C163,'Entries 1'!A:D,2,0))</f>
        <v/>
      </c>
      <c r="E163" s="5" t="str">
        <f>IF(C163="","",VLOOKUP($C163,'Entries 1'!A:D,3,0))</f>
        <v/>
      </c>
      <c r="F163" s="26" t="str">
        <f>IF(C163="","",VLOOKUP($C163,'Entries 1'!A:D,4,0))</f>
        <v/>
      </c>
    </row>
    <row r="164" spans="4:6">
      <c r="D164" s="5" t="str">
        <f>IF(C164="","",VLOOKUP($C164,'Entries 1'!A:D,2,0))</f>
        <v/>
      </c>
      <c r="E164" s="5" t="str">
        <f>IF(C164="","",VLOOKUP($C164,'Entries 1'!A:D,3,0))</f>
        <v/>
      </c>
      <c r="F164" s="26" t="str">
        <f>IF(C164="","",VLOOKUP($C164,'Entries 1'!A:D,4,0))</f>
        <v/>
      </c>
    </row>
    <row r="165" spans="4:6">
      <c r="D165" s="5" t="str">
        <f>IF(C165="","",VLOOKUP($C165,'Entries 1'!A:D,2,0))</f>
        <v/>
      </c>
      <c r="E165" s="5" t="str">
        <f>IF(C165="","",VLOOKUP($C165,'Entries 1'!A:D,3,0))</f>
        <v/>
      </c>
      <c r="F165" s="26" t="str">
        <f>IF(C165="","",VLOOKUP($C165,'Entries 1'!A:D,4,0))</f>
        <v/>
      </c>
    </row>
    <row r="166" spans="4:6">
      <c r="D166" s="5" t="str">
        <f>IF(C166="","",VLOOKUP($C166,'Entries 1'!A:D,2,0))</f>
        <v/>
      </c>
      <c r="E166" s="5" t="str">
        <f>IF(C166="","",VLOOKUP($C166,'Entries 1'!A:D,3,0))</f>
        <v/>
      </c>
      <c r="F166" s="26" t="str">
        <f>IF(C166="","",VLOOKUP($C166,'Entries 1'!A:D,4,0))</f>
        <v/>
      </c>
    </row>
    <row r="167" spans="4:6">
      <c r="D167" s="5" t="str">
        <f>IF(C167="","",VLOOKUP($C167,'Entries 1'!A:D,2,0))</f>
        <v/>
      </c>
      <c r="E167" s="5" t="str">
        <f>IF(C167="","",VLOOKUP($C167,'Entries 1'!A:D,3,0))</f>
        <v/>
      </c>
      <c r="F167" s="26" t="str">
        <f>IF(C167="","",VLOOKUP($C167,'Entries 1'!A:D,4,0))</f>
        <v/>
      </c>
    </row>
    <row r="168" spans="4:6">
      <c r="D168" s="5" t="str">
        <f>IF(C168="","",VLOOKUP($C168,'Entries 1'!A:D,2,0))</f>
        <v/>
      </c>
      <c r="E168" s="5" t="str">
        <f>IF(C168="","",VLOOKUP($C168,'Entries 1'!A:D,3,0))</f>
        <v/>
      </c>
      <c r="F168" s="26" t="str">
        <f>IF(C168="","",VLOOKUP($C168,'Entries 1'!A:D,4,0))</f>
        <v/>
      </c>
    </row>
    <row r="169" spans="4:6">
      <c r="D169" s="5" t="str">
        <f>IF(C169="","",VLOOKUP($C169,'Entries 1'!A:D,2,0))</f>
        <v/>
      </c>
      <c r="E169" s="5" t="str">
        <f>IF(C169="","",VLOOKUP($C169,'Entries 1'!A:D,3,0))</f>
        <v/>
      </c>
      <c r="F169" s="26" t="str">
        <f>IF(C169="","",VLOOKUP($C169,'Entries 1'!A:D,4,0))</f>
        <v/>
      </c>
    </row>
    <row r="170" spans="4:6">
      <c r="D170" s="5" t="str">
        <f>IF(C170="","",VLOOKUP($C170,'Entries 1'!A:D,2,0))</f>
        <v/>
      </c>
      <c r="E170" s="5" t="str">
        <f>IF(C170="","",VLOOKUP($C170,'Entries 1'!A:D,3,0))</f>
        <v/>
      </c>
      <c r="F170" s="26" t="str">
        <f>IF(C170="","",VLOOKUP($C170,'Entries 1'!A:D,4,0))</f>
        <v/>
      </c>
    </row>
    <row r="171" spans="4:6">
      <c r="D171" s="5" t="str">
        <f>IF(C171="","",VLOOKUP($C171,'Entries 1'!A:D,2,0))</f>
        <v/>
      </c>
      <c r="E171" s="5" t="str">
        <f>IF(C171="","",VLOOKUP($C171,'Entries 1'!A:D,3,0))</f>
        <v/>
      </c>
      <c r="F171" s="26" t="str">
        <f>IF(C171="","",VLOOKUP($C171,'Entries 1'!A:D,4,0))</f>
        <v/>
      </c>
    </row>
    <row r="172" spans="4:6">
      <c r="D172" s="5" t="str">
        <f>IF(C172="","",VLOOKUP($C172,'Entries 1'!A:D,2,0))</f>
        <v/>
      </c>
      <c r="E172" s="5" t="str">
        <f>IF(C172="","",VLOOKUP($C172,'Entries 1'!A:D,3,0))</f>
        <v/>
      </c>
      <c r="F172" s="26" t="str">
        <f>IF(C172="","",VLOOKUP($C172,'Entries 1'!A:D,4,0))</f>
        <v/>
      </c>
    </row>
    <row r="173" spans="4:6">
      <c r="D173" s="5" t="str">
        <f>IF(C173="","",VLOOKUP($C173,'Entries 1'!A:D,2,0))</f>
        <v/>
      </c>
      <c r="E173" s="5" t="str">
        <f>IF(C173="","",VLOOKUP($C173,'Entries 1'!A:D,3,0))</f>
        <v/>
      </c>
      <c r="F173" s="26" t="str">
        <f>IF(C173="","",VLOOKUP($C173,'Entries 1'!A:D,4,0))</f>
        <v/>
      </c>
    </row>
    <row r="174" spans="4:6">
      <c r="D174" s="5" t="str">
        <f>IF(C174="","",VLOOKUP($C174,'Entries 1'!A:D,2,0))</f>
        <v/>
      </c>
      <c r="E174" s="5" t="str">
        <f>IF(C174="","",VLOOKUP($C174,'Entries 1'!A:D,3,0))</f>
        <v/>
      </c>
      <c r="F174" s="26" t="str">
        <f>IF(C174="","",VLOOKUP($C174,'Entries 1'!A:D,4,0))</f>
        <v/>
      </c>
    </row>
    <row r="175" spans="4:6">
      <c r="D175" s="5" t="str">
        <f>IF(C175="","",VLOOKUP($C175,'Entries 1'!A:D,2,0))</f>
        <v/>
      </c>
      <c r="E175" s="5" t="str">
        <f>IF(C175="","",VLOOKUP($C175,'Entries 1'!A:D,3,0))</f>
        <v/>
      </c>
      <c r="F175" s="26" t="str">
        <f>IF(C175="","",VLOOKUP($C175,'Entries 1'!A:D,4,0))</f>
        <v/>
      </c>
    </row>
    <row r="176" spans="4:6">
      <c r="D176" s="5" t="str">
        <f>IF(C176="","",VLOOKUP($C176,'Entries 1'!A:D,2,0))</f>
        <v/>
      </c>
      <c r="E176" s="5" t="str">
        <f>IF(C176="","",VLOOKUP($C176,'Entries 1'!A:D,3,0))</f>
        <v/>
      </c>
      <c r="F176" s="26" t="str">
        <f>IF(C176="","",VLOOKUP($C176,'Entries 1'!A:D,4,0))</f>
        <v/>
      </c>
    </row>
    <row r="177" spans="4:6">
      <c r="D177" s="5" t="str">
        <f>IF(C177="","",VLOOKUP($C177,'Entries 1'!A:D,2,0))</f>
        <v/>
      </c>
      <c r="E177" s="5" t="str">
        <f>IF(C177="","",VLOOKUP($C177,'Entries 1'!A:D,3,0))</f>
        <v/>
      </c>
      <c r="F177" s="26" t="str">
        <f>IF(C177="","",VLOOKUP($C177,'Entries 1'!A:D,4,0))</f>
        <v/>
      </c>
    </row>
    <row r="178" spans="4:6">
      <c r="D178" s="5" t="str">
        <f>IF(C178="","",VLOOKUP($C178,'Entries 1'!A:D,2,0))</f>
        <v/>
      </c>
      <c r="E178" s="5" t="str">
        <f>IF(C178="","",VLOOKUP($C178,'Entries 1'!A:D,3,0))</f>
        <v/>
      </c>
      <c r="F178" s="26" t="str">
        <f>IF(C178="","",VLOOKUP($C178,'Entries 1'!A:D,4,0))</f>
        <v/>
      </c>
    </row>
    <row r="179" spans="4:6">
      <c r="D179" s="5" t="str">
        <f>IF(C179="","",VLOOKUP($C179,'Entries 1'!A:D,2,0))</f>
        <v/>
      </c>
      <c r="E179" s="5" t="str">
        <f>IF(C179="","",VLOOKUP($C179,'Entries 1'!A:D,3,0))</f>
        <v/>
      </c>
      <c r="F179" s="26" t="str">
        <f>IF(C179="","",VLOOKUP($C179,'Entries 1'!A:D,4,0))</f>
        <v/>
      </c>
    </row>
    <row r="180" spans="4:6">
      <c r="D180" s="5" t="str">
        <f>IF(C180="","",VLOOKUP($C180,'Entries 1'!A:D,2,0))</f>
        <v/>
      </c>
      <c r="E180" s="5" t="str">
        <f>IF(C180="","",VLOOKUP($C180,'Entries 1'!A:D,3,0))</f>
        <v/>
      </c>
      <c r="F180" s="26" t="str">
        <f>IF(C180="","",VLOOKUP($C180,'Entries 1'!A:D,4,0))</f>
        <v/>
      </c>
    </row>
    <row r="181" spans="4:6">
      <c r="D181" s="5" t="str">
        <f>IF(C181="","",VLOOKUP($C181,'Entries 1'!A:D,2,0))</f>
        <v/>
      </c>
      <c r="E181" s="5" t="str">
        <f>IF(C181="","",VLOOKUP($C181,'Entries 1'!A:D,3,0))</f>
        <v/>
      </c>
      <c r="F181" s="26" t="str">
        <f>IF(C181="","",VLOOKUP($C181,'Entries 1'!A:D,4,0))</f>
        <v/>
      </c>
    </row>
    <row r="182" spans="4:6">
      <c r="D182" s="5" t="str">
        <f>IF(C182="","",VLOOKUP($C182,'Entries 1'!A:D,2,0))</f>
        <v/>
      </c>
      <c r="E182" s="5" t="str">
        <f>IF(C182="","",VLOOKUP($C182,'Entries 1'!A:D,3,0))</f>
        <v/>
      </c>
      <c r="F182" s="26" t="str">
        <f>IF(C182="","",VLOOKUP($C182,'Entries 1'!A:D,4,0))</f>
        <v/>
      </c>
    </row>
    <row r="183" spans="4:6">
      <c r="D183" s="5" t="str">
        <f>IF(C183="","",VLOOKUP($C183,'Entries 1'!A:D,2,0))</f>
        <v/>
      </c>
      <c r="E183" s="5" t="str">
        <f>IF(C183="","",VLOOKUP($C183,'Entries 1'!A:D,3,0))</f>
        <v/>
      </c>
      <c r="F183" s="26" t="str">
        <f>IF(C183="","",VLOOKUP($C183,'Entries 1'!A:D,4,0))</f>
        <v/>
      </c>
    </row>
    <row r="184" spans="4:6">
      <c r="D184" s="5" t="str">
        <f>IF(C184="","",VLOOKUP($C184,'Entries 1'!A:D,2,0))</f>
        <v/>
      </c>
      <c r="E184" s="5" t="str">
        <f>IF(C184="","",VLOOKUP($C184,'Entries 1'!A:D,3,0))</f>
        <v/>
      </c>
      <c r="F184" s="26" t="str">
        <f>IF(C184="","",VLOOKUP($C184,'Entries 1'!A:D,4,0))</f>
        <v/>
      </c>
    </row>
    <row r="185" spans="4:6">
      <c r="D185" s="5" t="str">
        <f>IF(C185="","",VLOOKUP($C185,'Entries 1'!A:D,2,0))</f>
        <v/>
      </c>
      <c r="E185" s="5" t="str">
        <f>IF(C185="","",VLOOKUP($C185,'Entries 1'!A:D,3,0))</f>
        <v/>
      </c>
      <c r="F185" s="26" t="str">
        <f>IF(C185="","",VLOOKUP($C185,'Entries 1'!A:D,4,0))</f>
        <v/>
      </c>
    </row>
    <row r="186" spans="4:6">
      <c r="D186" s="5" t="str">
        <f>IF(C186="","",VLOOKUP($C186,'Entries 1'!A:D,2,0))</f>
        <v/>
      </c>
      <c r="E186" s="5" t="str">
        <f>IF(C186="","",VLOOKUP($C186,'Entries 1'!A:D,3,0))</f>
        <v/>
      </c>
      <c r="F186" s="26" t="str">
        <f>IF(C186="","",VLOOKUP($C186,'Entries 1'!A:D,4,0))</f>
        <v/>
      </c>
    </row>
    <row r="187" spans="4:6">
      <c r="D187" s="5" t="str">
        <f>IF(C187="","",VLOOKUP($C187,'Entries 1'!A:D,2,0))</f>
        <v/>
      </c>
      <c r="E187" s="5" t="str">
        <f>IF(C187="","",VLOOKUP($C187,'Entries 1'!A:D,3,0))</f>
        <v/>
      </c>
      <c r="F187" s="26" t="str">
        <f>IF(C187="","",VLOOKUP($C187,'Entries 1'!A:D,4,0))</f>
        <v/>
      </c>
    </row>
    <row r="188" spans="4:6">
      <c r="D188" s="5" t="str">
        <f>IF(C188="","",VLOOKUP($C188,'Entries 1'!A:D,2,0))</f>
        <v/>
      </c>
      <c r="E188" s="5" t="str">
        <f>IF(C188="","",VLOOKUP($C188,'Entries 1'!A:D,3,0))</f>
        <v/>
      </c>
      <c r="F188" s="26" t="str">
        <f>IF(C188="","",VLOOKUP($C188,'Entries 1'!A:D,4,0))</f>
        <v/>
      </c>
    </row>
    <row r="189" spans="4:6">
      <c r="D189" s="5" t="str">
        <f>IF(C189="","",VLOOKUP($C189,'Entries 1'!A:D,2,0))</f>
        <v/>
      </c>
      <c r="E189" s="5" t="str">
        <f>IF(C189="","",VLOOKUP($C189,'Entries 1'!A:D,3,0))</f>
        <v/>
      </c>
      <c r="F189" s="26" t="str">
        <f>IF(C189="","",VLOOKUP($C189,'Entries 1'!A:D,4,0))</f>
        <v/>
      </c>
    </row>
    <row r="190" spans="4:6">
      <c r="D190" s="5" t="str">
        <f>IF(C190="","",VLOOKUP($C190,'Entries 1'!A:D,2,0))</f>
        <v/>
      </c>
      <c r="E190" s="5" t="str">
        <f>IF(C190="","",VLOOKUP($C190,'Entries 1'!A:D,3,0))</f>
        <v/>
      </c>
      <c r="F190" s="26" t="str">
        <f>IF(C190="","",VLOOKUP($C190,'Entries 1'!A:D,4,0))</f>
        <v/>
      </c>
    </row>
    <row r="191" spans="4:6">
      <c r="D191" s="5" t="str">
        <f>IF(C191="","",VLOOKUP($C191,'Entries 1'!A:D,2,0))</f>
        <v/>
      </c>
      <c r="E191" s="5" t="str">
        <f>IF(C191="","",VLOOKUP($C191,'Entries 1'!A:D,3,0))</f>
        <v/>
      </c>
      <c r="F191" s="26" t="str">
        <f>IF(C191="","",VLOOKUP($C191,'Entries 1'!A:D,4,0))</f>
        <v/>
      </c>
    </row>
    <row r="192" spans="4:6">
      <c r="D192" s="5" t="str">
        <f>IF(C192="","",VLOOKUP($C192,'Entries 1'!A:D,2,0))</f>
        <v/>
      </c>
      <c r="E192" s="5" t="str">
        <f>IF(C192="","",VLOOKUP($C192,'Entries 1'!A:D,3,0))</f>
        <v/>
      </c>
      <c r="F192" s="26" t="str">
        <f>IF(C192="","",VLOOKUP($C192,'Entries 1'!A:D,4,0))</f>
        <v/>
      </c>
    </row>
    <row r="193" spans="4:6">
      <c r="D193" s="5" t="str">
        <f>IF(C193="","",VLOOKUP($C193,'Entries 1'!A:D,2,0))</f>
        <v/>
      </c>
      <c r="E193" s="5" t="str">
        <f>IF(C193="","",VLOOKUP($C193,'Entries 1'!A:D,3,0))</f>
        <v/>
      </c>
      <c r="F193" s="26" t="str">
        <f>IF(C193="","",VLOOKUP($C193,'Entries 1'!A:D,4,0))</f>
        <v/>
      </c>
    </row>
    <row r="194" spans="4:6">
      <c r="D194" s="5" t="str">
        <f>IF(C194="","",VLOOKUP($C194,'Entries 1'!A:D,2,0))</f>
        <v/>
      </c>
      <c r="E194" s="5" t="str">
        <f>IF(C194="","",VLOOKUP($C194,'Entries 1'!A:D,3,0))</f>
        <v/>
      </c>
      <c r="F194" s="26" t="str">
        <f>IF(C194="","",VLOOKUP($C194,'Entries 1'!A:D,4,0))</f>
        <v/>
      </c>
    </row>
    <row r="195" spans="4:6">
      <c r="D195" s="5" t="str">
        <f>IF(C195="","",VLOOKUP($C195,'Entries 1'!A:D,2,0))</f>
        <v/>
      </c>
      <c r="E195" s="5" t="str">
        <f>IF(C195="","",VLOOKUP($C195,'Entries 1'!A:D,3,0))</f>
        <v/>
      </c>
      <c r="F195" s="26" t="str">
        <f>IF(C195="","",VLOOKUP($C195,'Entries 1'!A:D,4,0))</f>
        <v/>
      </c>
    </row>
    <row r="196" spans="4:6">
      <c r="D196" s="5" t="str">
        <f>IF(C196="","",VLOOKUP($C196,'Entries 1'!A:D,2,0))</f>
        <v/>
      </c>
      <c r="E196" s="5" t="str">
        <f>IF(C196="","",VLOOKUP($C196,'Entries 1'!A:D,3,0))</f>
        <v/>
      </c>
      <c r="F196" s="26" t="str">
        <f>IF(C196="","",VLOOKUP($C196,'Entries 1'!A:D,4,0))</f>
        <v/>
      </c>
    </row>
    <row r="197" spans="4:6">
      <c r="D197" s="5" t="str">
        <f>IF(C197="","",VLOOKUP($C197,'Entries 1'!A:D,2,0))</f>
        <v/>
      </c>
      <c r="E197" s="5" t="str">
        <f>IF(C197="","",VLOOKUP($C197,'Entries 1'!A:D,3,0))</f>
        <v/>
      </c>
      <c r="F197" s="26" t="str">
        <f>IF(C197="","",VLOOKUP($C197,'Entries 1'!A:D,4,0))</f>
        <v/>
      </c>
    </row>
    <row r="198" spans="4:6">
      <c r="D198" s="5" t="str">
        <f>IF(C198="","",VLOOKUP($C198,'Entries 1'!A:D,2,0))</f>
        <v/>
      </c>
      <c r="E198" s="5" t="str">
        <f>IF(C198="","",VLOOKUP($C198,'Entries 1'!A:D,3,0))</f>
        <v/>
      </c>
      <c r="F198" s="26" t="str">
        <f>IF(C198="","",VLOOKUP($C198,'Entries 1'!A:D,4,0))</f>
        <v/>
      </c>
    </row>
    <row r="199" spans="4:6">
      <c r="D199" s="5" t="str">
        <f>IF(C199="","",VLOOKUP($C199,'Entries 1'!A:D,2,0))</f>
        <v/>
      </c>
      <c r="E199" s="5" t="str">
        <f>IF(C199="","",VLOOKUP($C199,'Entries 1'!A:D,3,0))</f>
        <v/>
      </c>
      <c r="F199" s="26" t="str">
        <f>IF(C199="","",VLOOKUP($C199,'Entries 1'!A:D,4,0))</f>
        <v/>
      </c>
    </row>
    <row r="200" spans="4:6">
      <c r="D200" s="5" t="str">
        <f>IF(C200="","",VLOOKUP($C200,'Entries 1'!A:D,2,0))</f>
        <v/>
      </c>
      <c r="E200" s="5" t="str">
        <f>IF(C200="","",VLOOKUP($C200,'Entries 1'!A:D,3,0))</f>
        <v/>
      </c>
      <c r="F200" s="26" t="str">
        <f>IF(C200="","",VLOOKUP($C200,'Entries 1'!A:D,4,0))</f>
        <v/>
      </c>
    </row>
    <row r="201" spans="4:6">
      <c r="D201" s="5" t="str">
        <f>IF(C201="","",VLOOKUP($C201,'Entries 1'!A:D,2,0))</f>
        <v/>
      </c>
      <c r="E201" s="5" t="str">
        <f>IF(C201="","",VLOOKUP($C201,'Entries 1'!A:D,3,0))</f>
        <v/>
      </c>
      <c r="F201" s="26" t="str">
        <f>IF(C201="","",VLOOKUP($C201,'Entries 1'!A:D,4,0))</f>
        <v/>
      </c>
    </row>
    <row r="202" spans="4:6">
      <c r="D202" s="5" t="str">
        <f>IF(C202="","",VLOOKUP($C202,'Entries 1'!A:D,2,0))</f>
        <v/>
      </c>
      <c r="E202" s="5" t="str">
        <f>IF(C202="","",VLOOKUP($C202,'Entries 1'!A:D,3,0))</f>
        <v/>
      </c>
      <c r="F202" s="26" t="str">
        <f>IF(C202="","",VLOOKUP($C202,'Entries 1'!A:D,4,0))</f>
        <v/>
      </c>
    </row>
    <row r="203" spans="4:6">
      <c r="D203" s="5" t="str">
        <f>IF(C203="","",VLOOKUP($C203,'Entries 1'!A:D,2,0))</f>
        <v/>
      </c>
      <c r="E203" s="5" t="str">
        <f>IF(C203="","",VLOOKUP($C203,'Entries 1'!A:D,3,0))</f>
        <v/>
      </c>
      <c r="F203" s="26" t="str">
        <f>IF(C203="","",VLOOKUP($C203,'Entries 1'!A:D,4,0))</f>
        <v/>
      </c>
    </row>
    <row r="204" spans="4:6">
      <c r="D204" s="5" t="str">
        <f>IF(C204="","",VLOOKUP($C204,'Entries 1'!A:D,2,0))</f>
        <v/>
      </c>
      <c r="E204" s="5" t="str">
        <f>IF(C204="","",VLOOKUP($C204,'Entries 1'!A:D,3,0))</f>
        <v/>
      </c>
      <c r="F204" s="26" t="str">
        <f>IF(C204="","",VLOOKUP($C204,'Entries 1'!A:D,4,0))</f>
        <v/>
      </c>
    </row>
    <row r="205" spans="4:6">
      <c r="D205" s="5" t="str">
        <f>IF(C205="","",VLOOKUP($C205,'Entries 1'!A:D,2,0))</f>
        <v/>
      </c>
      <c r="E205" s="5" t="str">
        <f>IF(C205="","",VLOOKUP($C205,'Entries 1'!A:D,3,0))</f>
        <v/>
      </c>
      <c r="F205" s="26" t="str">
        <f>IF(C205="","",VLOOKUP($C205,'Entries 1'!A:D,4,0))</f>
        <v/>
      </c>
    </row>
    <row r="206" spans="4:6">
      <c r="D206" s="5" t="str">
        <f>IF(C206="","",VLOOKUP($C206,'Entries 1'!A:D,2,0))</f>
        <v/>
      </c>
      <c r="E206" s="5" t="str">
        <f>IF(C206="","",VLOOKUP($C206,'Entries 1'!A:D,3,0))</f>
        <v/>
      </c>
      <c r="F206" s="26" t="str">
        <f>IF(C206="","",VLOOKUP($C206,'Entries 1'!A:D,4,0))</f>
        <v/>
      </c>
    </row>
    <row r="207" spans="4:6">
      <c r="D207" s="5" t="str">
        <f>IF(C207="","",VLOOKUP($C207,'Entries 1'!A:D,2,0))</f>
        <v/>
      </c>
      <c r="E207" s="5" t="str">
        <f>IF(C207="","",VLOOKUP($C207,'Entries 1'!A:D,3,0))</f>
        <v/>
      </c>
      <c r="F207" s="26" t="str">
        <f>IF(C207="","",VLOOKUP($C207,'Entries 1'!A:D,4,0))</f>
        <v/>
      </c>
    </row>
    <row r="208" spans="4:6">
      <c r="D208" s="5" t="str">
        <f>IF(C208="","",VLOOKUP($C208,'Entries 1'!A:D,2,0))</f>
        <v/>
      </c>
      <c r="E208" s="5" t="str">
        <f>IF(C208="","",VLOOKUP($C208,'Entries 1'!A:D,3,0))</f>
        <v/>
      </c>
      <c r="F208" s="26" t="str">
        <f>IF(C208="","",VLOOKUP($C208,'Entries 1'!A:D,4,0))</f>
        <v/>
      </c>
    </row>
    <row r="209" spans="4:6">
      <c r="D209" s="5" t="str">
        <f>IF(C209="","",VLOOKUP($C209,'Entries 1'!A:D,2,0))</f>
        <v/>
      </c>
      <c r="E209" s="5" t="str">
        <f>IF(C209="","",VLOOKUP($C209,'Entries 1'!A:D,3,0))</f>
        <v/>
      </c>
      <c r="F209" s="26" t="str">
        <f>IF(C209="","",VLOOKUP($C209,'Entries 1'!A:D,4,0))</f>
        <v/>
      </c>
    </row>
    <row r="210" spans="4:6">
      <c r="D210" s="5" t="str">
        <f>IF(C210="","",VLOOKUP($C210,'Entries 1'!A:D,2,0))</f>
        <v/>
      </c>
      <c r="E210" s="5" t="str">
        <f>IF(C210="","",VLOOKUP($C210,'Entries 1'!A:D,3,0))</f>
        <v/>
      </c>
      <c r="F210" s="26" t="str">
        <f>IF(C210="","",VLOOKUP($C210,'Entries 1'!A:D,4,0))</f>
        <v/>
      </c>
    </row>
    <row r="211" spans="4:6">
      <c r="D211" s="5" t="str">
        <f>IF(C211="","",VLOOKUP($C211,'Entries 1'!A:D,2,0))</f>
        <v/>
      </c>
      <c r="E211" s="5" t="str">
        <f>IF(C211="","",VLOOKUP($C211,'Entries 1'!A:D,3,0))</f>
        <v/>
      </c>
      <c r="F211" s="26" t="str">
        <f>IF(C211="","",VLOOKUP($C211,'Entries 1'!A:D,4,0))</f>
        <v/>
      </c>
    </row>
    <row r="212" spans="4:6">
      <c r="D212" s="5" t="str">
        <f>IF(C212="","",VLOOKUP($C212,'Entries 1'!A:D,2,0))</f>
        <v/>
      </c>
      <c r="E212" s="5" t="str">
        <f>IF(C212="","",VLOOKUP($C212,'Entries 1'!A:D,3,0))</f>
        <v/>
      </c>
      <c r="F212" s="26" t="str">
        <f>IF(C212="","",VLOOKUP($C212,'Entries 1'!A:D,4,0))</f>
        <v/>
      </c>
    </row>
    <row r="213" spans="4:6">
      <c r="D213" s="5" t="str">
        <f>IF(C213="","",VLOOKUP($C213,'Entries 1'!A:D,2,0))</f>
        <v/>
      </c>
      <c r="E213" s="5" t="str">
        <f>IF(C213="","",VLOOKUP($C213,'Entries 1'!A:D,3,0))</f>
        <v/>
      </c>
      <c r="F213" s="26" t="str">
        <f>IF(C213="","",VLOOKUP($C213,'Entries 1'!A:D,4,0))</f>
        <v/>
      </c>
    </row>
    <row r="214" spans="4:6">
      <c r="D214" s="5" t="str">
        <f>IF(C214="","",VLOOKUP($C214,'Entries 1'!A:D,2,0))</f>
        <v/>
      </c>
      <c r="E214" s="5" t="str">
        <f>IF(C214="","",VLOOKUP($C214,'Entries 1'!A:D,3,0))</f>
        <v/>
      </c>
      <c r="F214" s="26" t="str">
        <f>IF(C214="","",VLOOKUP($C214,'Entries 1'!A:D,4,0))</f>
        <v/>
      </c>
    </row>
    <row r="215" spans="4:6">
      <c r="D215" s="5" t="str">
        <f>IF(C215="","",VLOOKUP($C215,'Entries 1'!A:D,2,0))</f>
        <v/>
      </c>
      <c r="E215" s="5" t="str">
        <f>IF(C215="","",VLOOKUP($C215,'Entries 1'!A:D,3,0))</f>
        <v/>
      </c>
      <c r="F215" s="26" t="str">
        <f>IF(C215="","",VLOOKUP($C215,'Entries 1'!A:D,4,0))</f>
        <v/>
      </c>
    </row>
    <row r="216" spans="4:6">
      <c r="D216" s="5" t="str">
        <f>IF(C216="","",VLOOKUP($C216,'Entries 1'!A:D,2,0))</f>
        <v/>
      </c>
      <c r="E216" s="5" t="str">
        <f>IF(C216="","",VLOOKUP($C216,'Entries 1'!A:D,3,0))</f>
        <v/>
      </c>
      <c r="F216" s="26" t="str">
        <f>IF(C216="","",VLOOKUP($C216,'Entries 1'!A:D,4,0))</f>
        <v/>
      </c>
    </row>
    <row r="217" spans="4:6">
      <c r="D217" s="5" t="str">
        <f>IF(C217="","",VLOOKUP($C217,'Entries 1'!A:D,2,0))</f>
        <v/>
      </c>
      <c r="E217" s="5" t="str">
        <f>IF(C217="","",VLOOKUP($C217,'Entries 1'!A:D,3,0))</f>
        <v/>
      </c>
      <c r="F217" s="26" t="str">
        <f>IF(C217="","",VLOOKUP($C217,'Entries 1'!A:D,4,0))</f>
        <v/>
      </c>
    </row>
    <row r="218" spans="4:6">
      <c r="D218" s="5" t="str">
        <f>IF(C218="","",VLOOKUP($C218,'Entries 1'!A:D,2,0))</f>
        <v/>
      </c>
      <c r="E218" s="5" t="str">
        <f>IF(C218="","",VLOOKUP($C218,'Entries 1'!A:D,3,0))</f>
        <v/>
      </c>
      <c r="F218" s="26" t="str">
        <f>IF(C218="","",VLOOKUP($C218,'Entries 1'!A:D,4,0))</f>
        <v/>
      </c>
    </row>
    <row r="219" spans="4:6">
      <c r="D219" s="5" t="str">
        <f>IF(C219="","",VLOOKUP($C219,'Entries 1'!A:D,2,0))</f>
        <v/>
      </c>
      <c r="E219" s="5" t="str">
        <f>IF(C219="","",VLOOKUP($C219,'Entries 1'!A:D,3,0))</f>
        <v/>
      </c>
      <c r="F219" s="26" t="str">
        <f>IF(C219="","",VLOOKUP($C219,'Entries 1'!A:D,4,0))</f>
        <v/>
      </c>
    </row>
    <row r="220" spans="4:6">
      <c r="D220" s="5" t="str">
        <f>IF(C220="","",VLOOKUP($C220,'Entries 1'!A:D,2,0))</f>
        <v/>
      </c>
      <c r="E220" s="5" t="str">
        <f>IF(C220="","",VLOOKUP($C220,'Entries 1'!A:D,3,0))</f>
        <v/>
      </c>
      <c r="F220" s="26" t="str">
        <f>IF(C220="","",VLOOKUP($C220,'Entries 1'!A:D,4,0))</f>
        <v/>
      </c>
    </row>
    <row r="221" spans="4:6">
      <c r="D221" s="5" t="str">
        <f>IF(C221="","",VLOOKUP($C221,'Entries 1'!A:D,2,0))</f>
        <v/>
      </c>
      <c r="E221" s="5" t="str">
        <f>IF(C221="","",VLOOKUP($C221,'Entries 1'!A:D,3,0))</f>
        <v/>
      </c>
      <c r="F221" s="26" t="str">
        <f>IF(C221="","",VLOOKUP($C221,'Entries 1'!A:D,4,0))</f>
        <v/>
      </c>
    </row>
    <row r="222" spans="4:6">
      <c r="D222" s="5" t="str">
        <f>IF(C222="","",VLOOKUP($C222,'Entries 1'!A:D,2,0))</f>
        <v/>
      </c>
      <c r="E222" s="5" t="str">
        <f>IF(C222="","",VLOOKUP($C222,'Entries 1'!A:D,3,0))</f>
        <v/>
      </c>
      <c r="F222" s="26" t="str">
        <f>IF(C222="","",VLOOKUP($C222,'Entries 1'!A:D,4,0))</f>
        <v/>
      </c>
    </row>
    <row r="223" spans="4:6">
      <c r="D223" s="5" t="str">
        <f>IF(C223="","",VLOOKUP($C223,'Entries 1'!A:D,2,0))</f>
        <v/>
      </c>
      <c r="E223" s="5" t="str">
        <f>IF(C223="","",VLOOKUP($C223,'Entries 1'!A:D,3,0))</f>
        <v/>
      </c>
      <c r="F223" s="26" t="str">
        <f>IF(C223="","",VLOOKUP($C223,'Entries 1'!A:D,4,0))</f>
        <v/>
      </c>
    </row>
    <row r="224" spans="4:6">
      <c r="D224" s="5" t="str">
        <f>IF(C224="","",VLOOKUP($C224,'Entries 1'!A:D,2,0))</f>
        <v/>
      </c>
      <c r="E224" s="5" t="str">
        <f>IF(C224="","",VLOOKUP($C224,'Entries 1'!A:D,3,0))</f>
        <v/>
      </c>
      <c r="F224" s="26" t="str">
        <f>IF(C224="","",VLOOKUP($C224,'Entries 1'!A:D,4,0))</f>
        <v/>
      </c>
    </row>
    <row r="225" spans="4:6">
      <c r="D225" s="5" t="str">
        <f>IF(C225="","",VLOOKUP($C225,'Entries 1'!A:D,2,0))</f>
        <v/>
      </c>
      <c r="E225" s="5" t="str">
        <f>IF(C225="","",VLOOKUP($C225,'Entries 1'!A:D,3,0))</f>
        <v/>
      </c>
      <c r="F225" s="26" t="str">
        <f>IF(C225="","",VLOOKUP($C225,'Entries 1'!A:D,4,0))</f>
        <v/>
      </c>
    </row>
    <row r="226" spans="4:6">
      <c r="D226" s="5" t="str">
        <f>IF(C226="","",VLOOKUP($C226,'Entries 1'!A:D,2,0))</f>
        <v/>
      </c>
      <c r="E226" s="5" t="str">
        <f>IF(C226="","",VLOOKUP($C226,'Entries 1'!A:D,3,0))</f>
        <v/>
      </c>
      <c r="F226" s="26" t="str">
        <f>IF(C226="","",VLOOKUP($C226,'Entries 1'!A:D,4,0))</f>
        <v/>
      </c>
    </row>
    <row r="227" spans="4:6">
      <c r="D227" s="5" t="str">
        <f>IF(C227="","",VLOOKUP($C227,'Entries 1'!A:D,2,0))</f>
        <v/>
      </c>
      <c r="E227" s="5" t="str">
        <f>IF(C227="","",VLOOKUP($C227,'Entries 1'!A:D,3,0))</f>
        <v/>
      </c>
      <c r="F227" s="26" t="str">
        <f>IF(C227="","",VLOOKUP($C227,'Entries 1'!A:D,4,0))</f>
        <v/>
      </c>
    </row>
    <row r="228" spans="4:6">
      <c r="D228" s="5" t="str">
        <f>IF(C228="","",VLOOKUP($C228,'Entries 1'!A:D,2,0))</f>
        <v/>
      </c>
      <c r="E228" s="5" t="str">
        <f>IF(C228="","",VLOOKUP($C228,'Entries 1'!A:D,3,0))</f>
        <v/>
      </c>
      <c r="F228" s="26" t="str">
        <f>IF(C228="","",VLOOKUP($C228,'Entries 1'!A:D,4,0))</f>
        <v/>
      </c>
    </row>
    <row r="229" spans="4:6">
      <c r="D229" s="5" t="str">
        <f>IF(C229="","",VLOOKUP($C229,'Entries 1'!A:D,2,0))</f>
        <v/>
      </c>
      <c r="E229" s="5" t="str">
        <f>IF(C229="","",VLOOKUP($C229,'Entries 1'!A:D,3,0))</f>
        <v/>
      </c>
      <c r="F229" s="26" t="str">
        <f>IF(C229="","",VLOOKUP($C229,'Entries 1'!A:D,4,0))</f>
        <v/>
      </c>
    </row>
    <row r="230" spans="4:6">
      <c r="D230" s="5" t="str">
        <f>IF(C230="","",VLOOKUP($C230,'Entries 1'!A:D,2,0))</f>
        <v/>
      </c>
      <c r="E230" s="5" t="str">
        <f>IF(C230="","",VLOOKUP($C230,'Entries 1'!A:D,3,0))</f>
        <v/>
      </c>
      <c r="F230" s="26" t="str">
        <f>IF(C230="","",VLOOKUP($C230,'Entries 1'!A:D,4,0))</f>
        <v/>
      </c>
    </row>
    <row r="231" spans="4:6">
      <c r="D231" s="5" t="str">
        <f>IF(C231="","",VLOOKUP($C231,'Entries 1'!A:D,2,0))</f>
        <v/>
      </c>
      <c r="E231" s="5" t="str">
        <f>IF(C231="","",VLOOKUP($C231,'Entries 1'!A:D,3,0))</f>
        <v/>
      </c>
      <c r="F231" s="26" t="str">
        <f>IF(C231="","",VLOOKUP($C231,'Entries 1'!A:D,4,0))</f>
        <v/>
      </c>
    </row>
    <row r="232" spans="4:6">
      <c r="D232" s="5" t="str">
        <f>IF(C232="","",VLOOKUP($C232,'Entries 1'!A:D,2,0))</f>
        <v/>
      </c>
      <c r="E232" s="5" t="str">
        <f>IF(C232="","",VLOOKUP($C232,'Entries 1'!A:D,3,0))</f>
        <v/>
      </c>
      <c r="F232" s="26" t="str">
        <f>IF(C232="","",VLOOKUP($C232,'Entries 1'!A:D,4,0))</f>
        <v/>
      </c>
    </row>
    <row r="233" spans="4:6">
      <c r="D233" s="5" t="str">
        <f>IF(C233="","",VLOOKUP($C233,'Entries 1'!A:D,2,0))</f>
        <v/>
      </c>
      <c r="E233" s="5" t="str">
        <f>IF(C233="","",VLOOKUP($C233,'Entries 1'!A:D,3,0))</f>
        <v/>
      </c>
      <c r="F233" s="26" t="str">
        <f>IF(C233="","",VLOOKUP($C233,'Entries 1'!A:D,4,0))</f>
        <v/>
      </c>
    </row>
    <row r="234" spans="4:6">
      <c r="D234" s="5" t="str">
        <f>IF(C234="","",VLOOKUP($C234,'Entries 1'!A:D,2,0))</f>
        <v/>
      </c>
      <c r="E234" s="5" t="str">
        <f>IF(C234="","",VLOOKUP($C234,'Entries 1'!A:D,3,0))</f>
        <v/>
      </c>
      <c r="F234" s="26" t="str">
        <f>IF(C234="","",VLOOKUP($C234,'Entries 1'!A:D,4,0))</f>
        <v/>
      </c>
    </row>
    <row r="235" spans="4:6">
      <c r="D235" s="5" t="str">
        <f>IF(C235="","",VLOOKUP($C235,'Entries 1'!A:D,2,0))</f>
        <v/>
      </c>
      <c r="E235" s="5" t="str">
        <f>IF(C235="","",VLOOKUP($C235,'Entries 1'!A:D,3,0))</f>
        <v/>
      </c>
      <c r="F235" s="26" t="str">
        <f>IF(C235="","",VLOOKUP($C235,'Entries 1'!A:D,4,0))</f>
        <v/>
      </c>
    </row>
    <row r="236" spans="4:6">
      <c r="D236" s="5" t="str">
        <f>IF(C236="","",VLOOKUP($C236,'Entries 1'!A:D,2,0))</f>
        <v/>
      </c>
      <c r="E236" s="5" t="str">
        <f>IF(C236="","",VLOOKUP($C236,'Entries 1'!A:D,3,0))</f>
        <v/>
      </c>
      <c r="F236" s="26" t="str">
        <f>IF(C236="","",VLOOKUP($C236,'Entries 1'!A:D,4,0))</f>
        <v/>
      </c>
    </row>
    <row r="237" spans="4:6">
      <c r="D237" s="5" t="str">
        <f>IF(C237="","",VLOOKUP($C237,'Entries 1'!A:D,2,0))</f>
        <v/>
      </c>
      <c r="E237" s="5" t="str">
        <f>IF(C237="","",VLOOKUP($C237,'Entries 1'!A:D,3,0))</f>
        <v/>
      </c>
      <c r="F237" s="26" t="str">
        <f>IF(C237="","",VLOOKUP($C237,'Entries 1'!A:D,4,0))</f>
        <v/>
      </c>
    </row>
    <row r="238" spans="4:6">
      <c r="D238" s="5" t="str">
        <f>IF(C238="","",VLOOKUP($C238,'Entries 1'!A:D,2,0))</f>
        <v/>
      </c>
      <c r="E238" s="5" t="str">
        <f>IF(C238="","",VLOOKUP($C238,'Entries 1'!A:D,3,0))</f>
        <v/>
      </c>
      <c r="F238" s="26" t="str">
        <f>IF(C238="","",VLOOKUP($C238,'Entries 1'!A:D,4,0))</f>
        <v/>
      </c>
    </row>
    <row r="239" spans="4:6">
      <c r="D239" s="5" t="str">
        <f>IF(C239="","",VLOOKUP($C239,'Entries 1'!A:D,2,0))</f>
        <v/>
      </c>
      <c r="E239" s="5" t="str">
        <f>IF(C239="","",VLOOKUP($C239,'Entries 1'!A:D,3,0))</f>
        <v/>
      </c>
      <c r="F239" s="26" t="str">
        <f>IF(C239="","",VLOOKUP($C239,'Entries 1'!A:D,4,0))</f>
        <v/>
      </c>
    </row>
    <row r="240" spans="4:6">
      <c r="D240" s="5" t="str">
        <f>IF(C240="","",VLOOKUP($C240,'Entries 1'!A:D,2,0))</f>
        <v/>
      </c>
      <c r="E240" s="5" t="str">
        <f>IF(C240="","",VLOOKUP($C240,'Entries 1'!A:D,3,0))</f>
        <v/>
      </c>
      <c r="F240" s="26" t="str">
        <f>IF(C240="","",VLOOKUP($C240,'Entries 1'!A:D,4,0))</f>
        <v/>
      </c>
    </row>
    <row r="241" spans="4:6">
      <c r="D241" s="5" t="str">
        <f>IF(C241="","",VLOOKUP($C241,'Entries 1'!A:D,2,0))</f>
        <v/>
      </c>
      <c r="E241" s="5" t="str">
        <f>IF(C241="","",VLOOKUP($C241,'Entries 1'!A:D,3,0))</f>
        <v/>
      </c>
      <c r="F241" s="26" t="str">
        <f>IF(C241="","",VLOOKUP($C241,'Entries 1'!A:D,4,0))</f>
        <v/>
      </c>
    </row>
    <row r="242" spans="4:6">
      <c r="D242" s="5" t="str">
        <f>IF(C242="","",VLOOKUP($C242,'Entries 1'!A:D,2,0))</f>
        <v/>
      </c>
      <c r="E242" s="5" t="str">
        <f>IF(C242="","",VLOOKUP($C242,'Entries 1'!A:D,3,0))</f>
        <v/>
      </c>
      <c r="F242" s="26" t="str">
        <f>IF(C242="","",VLOOKUP($C242,'Entries 1'!A:D,4,0))</f>
        <v/>
      </c>
    </row>
    <row r="243" spans="4:6">
      <c r="D243" s="5" t="str">
        <f>IF(C243="","",VLOOKUP($C243,'Entries 1'!A:D,2,0))</f>
        <v/>
      </c>
      <c r="E243" s="5" t="str">
        <f>IF(C243="","",VLOOKUP($C243,'Entries 1'!A:D,3,0))</f>
        <v/>
      </c>
      <c r="F243" s="26" t="str">
        <f>IF(C243="","",VLOOKUP($C243,'Entries 1'!A:D,4,0))</f>
        <v/>
      </c>
    </row>
    <row r="244" spans="4:6">
      <c r="D244" s="5" t="str">
        <f>IF(C244="","",VLOOKUP($C244,'Entries 1'!A:D,2,0))</f>
        <v/>
      </c>
      <c r="E244" s="5" t="str">
        <f>IF(C244="","",VLOOKUP($C244,'Entries 1'!A:D,3,0))</f>
        <v/>
      </c>
      <c r="F244" s="26" t="str">
        <f>IF(C244="","",VLOOKUP($C244,'Entries 1'!A:D,4,0))</f>
        <v/>
      </c>
    </row>
    <row r="245" spans="4:6">
      <c r="D245" s="5" t="str">
        <f>IF(C245="","",VLOOKUP($C245,'Entries 1'!A:D,2,0))</f>
        <v/>
      </c>
      <c r="E245" s="5" t="str">
        <f>IF(C245="","",VLOOKUP($C245,'Entries 1'!A:D,3,0))</f>
        <v/>
      </c>
      <c r="F245" s="26" t="str">
        <f>IF(C245="","",VLOOKUP($C245,'Entries 1'!A:D,4,0))</f>
        <v/>
      </c>
    </row>
    <row r="246" spans="4:6">
      <c r="D246" s="5" t="str">
        <f>IF(C246="","",VLOOKUP($C246,'Entries 1'!A:D,2,0))</f>
        <v/>
      </c>
      <c r="E246" s="5" t="str">
        <f>IF(C246="","",VLOOKUP($C246,'Entries 1'!A:D,3,0))</f>
        <v/>
      </c>
      <c r="F246" s="26" t="str">
        <f>IF(C246="","",VLOOKUP($C246,'Entries 1'!A:D,4,0))</f>
        <v/>
      </c>
    </row>
    <row r="247" spans="4:6">
      <c r="D247" s="5" t="str">
        <f>IF(C247="","",VLOOKUP($C247,'Entries 1'!A:D,2,0))</f>
        <v/>
      </c>
      <c r="E247" s="5" t="str">
        <f>IF(C247="","",VLOOKUP($C247,'Entries 1'!A:D,3,0))</f>
        <v/>
      </c>
      <c r="F247" s="26" t="str">
        <f>IF(C247="","",VLOOKUP($C247,'Entries 1'!A:D,4,0))</f>
        <v/>
      </c>
    </row>
    <row r="248" spans="4:6">
      <c r="D248" s="5" t="str">
        <f>IF(C248="","",VLOOKUP($C248,'Entries 1'!A:D,2,0))</f>
        <v/>
      </c>
      <c r="E248" s="5" t="str">
        <f>IF(C248="","",VLOOKUP($C248,'Entries 1'!A:D,3,0))</f>
        <v/>
      </c>
      <c r="F248" s="26" t="str">
        <f>IF(C248="","",VLOOKUP($C248,'Entries 1'!A:D,4,0))</f>
        <v/>
      </c>
    </row>
    <row r="249" spans="4:6">
      <c r="D249" s="5" t="str">
        <f>IF(C249="","",VLOOKUP($C249,'Entries 1'!A:D,2,0))</f>
        <v/>
      </c>
      <c r="E249" s="5" t="str">
        <f>IF(C249="","",VLOOKUP($C249,'Entries 1'!A:D,3,0))</f>
        <v/>
      </c>
      <c r="F249" s="26" t="str">
        <f>IF(C249="","",VLOOKUP($C249,'Entries 1'!A:D,4,0))</f>
        <v/>
      </c>
    </row>
    <row r="250" spans="4:6">
      <c r="D250" s="5" t="str">
        <f>IF(C250="","",VLOOKUP($C250,'Entries 1'!A:D,2,0))</f>
        <v/>
      </c>
      <c r="E250" s="5" t="str">
        <f>IF(C250="","",VLOOKUP($C250,'Entries 1'!A:D,3,0))</f>
        <v/>
      </c>
      <c r="F250" s="26" t="str">
        <f>IF(C250="","",VLOOKUP($C250,'Entries 1'!A:D,4,0))</f>
        <v/>
      </c>
    </row>
    <row r="251" spans="4:6">
      <c r="D251" s="5" t="str">
        <f>IF(C251="","",VLOOKUP($C251,'Entries 1'!A:D,2,0))</f>
        <v/>
      </c>
      <c r="E251" s="5" t="str">
        <f>IF(C251="","",VLOOKUP($C251,'Entries 1'!A:D,3,0))</f>
        <v/>
      </c>
      <c r="F251" s="26" t="str">
        <f>IF(C251="","",VLOOKUP($C251,'Entries 1'!A:D,4,0))</f>
        <v/>
      </c>
    </row>
    <row r="252" spans="4:6">
      <c r="D252" s="5" t="str">
        <f>IF(C252="","",VLOOKUP($C252,'Entries 1'!A:D,2,0))</f>
        <v/>
      </c>
      <c r="E252" s="5" t="str">
        <f>IF(C252="","",VLOOKUP($C252,'Entries 1'!A:D,3,0))</f>
        <v/>
      </c>
      <c r="F252" s="26" t="str">
        <f>IF(C252="","",VLOOKUP($C252,'Entries 1'!A:D,4,0))</f>
        <v/>
      </c>
    </row>
    <row r="253" spans="4:6">
      <c r="D253" s="5" t="str">
        <f>IF(C253="","",VLOOKUP($C253,'Entries 1'!A:D,2,0))</f>
        <v/>
      </c>
      <c r="E253" s="5" t="str">
        <f>IF(C253="","",VLOOKUP($C253,'Entries 1'!A:D,3,0))</f>
        <v/>
      </c>
      <c r="F253" s="26" t="str">
        <f>IF(C253="","",VLOOKUP($C253,'Entries 1'!A:D,4,0))</f>
        <v/>
      </c>
    </row>
    <row r="254" spans="4:6">
      <c r="D254" s="5" t="str">
        <f>IF(C254="","",VLOOKUP($C254,'Entries 1'!A:D,2,0))</f>
        <v/>
      </c>
      <c r="E254" s="5" t="str">
        <f>IF(C254="","",VLOOKUP($C254,'Entries 1'!A:D,3,0))</f>
        <v/>
      </c>
      <c r="F254" s="26" t="str">
        <f>IF(C254="","",VLOOKUP($C254,'Entries 1'!A:D,4,0))</f>
        <v/>
      </c>
    </row>
    <row r="255" spans="4:6">
      <c r="D255" s="5" t="str">
        <f>IF(C255="","",VLOOKUP($C255,'Entries 1'!A:D,2,0))</f>
        <v/>
      </c>
      <c r="E255" s="5" t="str">
        <f>IF(C255="","",VLOOKUP($C255,'Entries 1'!A:D,3,0))</f>
        <v/>
      </c>
      <c r="F255" s="26" t="str">
        <f>IF(C255="","",VLOOKUP($C255,'Entries 1'!A:D,4,0))</f>
        <v/>
      </c>
    </row>
    <row r="256" spans="4:6">
      <c r="D256" s="5" t="str">
        <f>IF(C256="","",VLOOKUP($C256,'Entries 1'!A:D,2,0))</f>
        <v/>
      </c>
      <c r="E256" s="5" t="str">
        <f>IF(C256="","",VLOOKUP($C256,'Entries 1'!A:D,3,0))</f>
        <v/>
      </c>
      <c r="F256" s="26" t="str">
        <f>IF(C256="","",VLOOKUP($C256,'Entries 1'!A:D,4,0))</f>
        <v/>
      </c>
    </row>
    <row r="257" spans="4:6">
      <c r="D257" s="5" t="str">
        <f>IF(C257="","",VLOOKUP($C257,'Entries 1'!A:D,2,0))</f>
        <v/>
      </c>
      <c r="E257" s="5" t="str">
        <f>IF(C257="","",VLOOKUP($C257,'Entries 1'!A:D,3,0))</f>
        <v/>
      </c>
      <c r="F257" s="26" t="str">
        <f>IF(C257="","",VLOOKUP($C257,'Entries 1'!A:D,4,0))</f>
        <v/>
      </c>
    </row>
    <row r="258" spans="4:6">
      <c r="D258" s="5" t="str">
        <f>IF(C258="","",VLOOKUP($C258,'Entries 1'!A:D,2,0))</f>
        <v/>
      </c>
      <c r="E258" s="5" t="str">
        <f>IF(C258="","",VLOOKUP($C258,'Entries 1'!A:D,3,0))</f>
        <v/>
      </c>
      <c r="F258" s="26" t="str">
        <f>IF(C258="","",VLOOKUP($C258,'Entries 1'!A:D,4,0))</f>
        <v/>
      </c>
    </row>
    <row r="259" spans="4:6">
      <c r="D259" s="5" t="str">
        <f>IF(C259="","",VLOOKUP($C259,'Entries 1'!A:D,2,0))</f>
        <v/>
      </c>
      <c r="E259" s="5" t="str">
        <f>IF(C259="","",VLOOKUP($C259,'Entries 1'!A:D,3,0))</f>
        <v/>
      </c>
      <c r="F259" s="26" t="str">
        <f>IF(C259="","",VLOOKUP($C259,'Entries 1'!A:D,4,0))</f>
        <v/>
      </c>
    </row>
    <row r="260" spans="4:6">
      <c r="D260" s="5" t="str">
        <f>IF(C260="","",VLOOKUP($C260,'Entries 1'!A:D,2,0))</f>
        <v/>
      </c>
      <c r="E260" s="5" t="str">
        <f>IF(C260="","",VLOOKUP($C260,'Entries 1'!A:D,3,0))</f>
        <v/>
      </c>
      <c r="F260" s="26" t="str">
        <f>IF(C260="","",VLOOKUP($C260,'Entries 1'!A:D,4,0))</f>
        <v/>
      </c>
    </row>
    <row r="261" spans="4:6">
      <c r="D261" s="5" t="str">
        <f>IF(C261="","",VLOOKUP($C261,'Entries 1'!A:D,2,0))</f>
        <v/>
      </c>
      <c r="E261" s="5" t="str">
        <f>IF(C261="","",VLOOKUP($C261,'Entries 1'!A:D,3,0))</f>
        <v/>
      </c>
      <c r="F261" s="26" t="str">
        <f>IF(C261="","",VLOOKUP($C261,'Entries 1'!A:D,4,0))</f>
        <v/>
      </c>
    </row>
    <row r="262" spans="4:6">
      <c r="D262" s="5" t="str">
        <f>IF(C262="","",VLOOKUP($C262,'Entries 1'!A:D,2,0))</f>
        <v/>
      </c>
      <c r="E262" s="5" t="str">
        <f>IF(C262="","",VLOOKUP($C262,'Entries 1'!A:D,3,0))</f>
        <v/>
      </c>
      <c r="F262" s="26" t="str">
        <f>IF(C262="","",VLOOKUP($C262,'Entries 1'!A:D,4,0))</f>
        <v/>
      </c>
    </row>
    <row r="263" spans="4:6">
      <c r="D263" s="5" t="str">
        <f>IF(C263="","",VLOOKUP($C263,'Entries 1'!A:D,2,0))</f>
        <v/>
      </c>
      <c r="E263" s="5" t="str">
        <f>IF(C263="","",VLOOKUP($C263,'Entries 1'!A:D,3,0))</f>
        <v/>
      </c>
      <c r="F263" s="26" t="str">
        <f>IF(C263="","",VLOOKUP($C263,'Entries 1'!A:D,4,0))</f>
        <v/>
      </c>
    </row>
    <row r="264" spans="4:6">
      <c r="D264" s="5" t="str">
        <f>IF(C264="","",VLOOKUP($C264,'Entries 1'!A:D,2,0))</f>
        <v/>
      </c>
      <c r="E264" s="5" t="str">
        <f>IF(C264="","",VLOOKUP($C264,'Entries 1'!A:D,3,0))</f>
        <v/>
      </c>
      <c r="F264" s="26" t="str">
        <f>IF(C264="","",VLOOKUP($C264,'Entries 1'!A:D,4,0))</f>
        <v/>
      </c>
    </row>
    <row r="265" spans="4:6">
      <c r="D265" s="5" t="str">
        <f>IF(C265="","",VLOOKUP($C265,'Entries 1'!A:D,2,0))</f>
        <v/>
      </c>
      <c r="E265" s="5" t="str">
        <f>IF(C265="","",VLOOKUP($C265,'Entries 1'!A:D,3,0))</f>
        <v/>
      </c>
      <c r="F265" s="26" t="str">
        <f>IF(C265="","",VLOOKUP($C265,'Entries 1'!A:D,4,0))</f>
        <v/>
      </c>
    </row>
    <row r="266" spans="4:6">
      <c r="D266" s="5" t="str">
        <f>IF(C266="","",VLOOKUP($C266,'Entries 1'!A:D,2,0))</f>
        <v/>
      </c>
      <c r="E266" s="5" t="str">
        <f>IF(C266="","",VLOOKUP($C266,'Entries 1'!A:D,3,0))</f>
        <v/>
      </c>
      <c r="F266" s="26" t="str">
        <f>IF(C266="","",VLOOKUP($C266,'Entries 1'!A:D,4,0))</f>
        <v/>
      </c>
    </row>
    <row r="267" spans="4:6">
      <c r="D267" s="5" t="str">
        <f>IF(C267="","",VLOOKUP($C267,'Entries 1'!A:D,2,0))</f>
        <v/>
      </c>
      <c r="E267" s="5" t="str">
        <f>IF(C267="","",VLOOKUP($C267,'Entries 1'!A:D,3,0))</f>
        <v/>
      </c>
      <c r="F267" s="26" t="str">
        <f>IF(C267="","",VLOOKUP($C267,'Entries 1'!A:D,4,0))</f>
        <v/>
      </c>
    </row>
    <row r="268" spans="4:6">
      <c r="D268" s="5" t="str">
        <f>IF(C268="","",VLOOKUP($C268,'Entries 1'!A:D,2,0))</f>
        <v/>
      </c>
      <c r="E268" s="5" t="str">
        <f>IF(C268="","",VLOOKUP($C268,'Entries 1'!A:D,3,0))</f>
        <v/>
      </c>
      <c r="F268" s="26" t="str">
        <f>IF(C268="","",VLOOKUP($C268,'Entries 1'!A:D,4,0))</f>
        <v/>
      </c>
    </row>
    <row r="269" spans="4:6">
      <c r="D269" s="5" t="str">
        <f>IF(C269="","",VLOOKUP($C269,'Entries 1'!A:D,2,0))</f>
        <v/>
      </c>
      <c r="E269" s="5" t="str">
        <f>IF(C269="","",VLOOKUP($C269,'Entries 1'!A:D,3,0))</f>
        <v/>
      </c>
      <c r="F269" s="26" t="str">
        <f>IF(C269="","",VLOOKUP($C269,'Entries 1'!A:D,4,0))</f>
        <v/>
      </c>
    </row>
    <row r="270" spans="4:6">
      <c r="D270" s="5" t="str">
        <f>IF(C270="","",VLOOKUP($C270,'Entries 1'!A:D,2,0))</f>
        <v/>
      </c>
      <c r="E270" s="5" t="str">
        <f>IF(C270="","",VLOOKUP($C270,'Entries 1'!A:D,3,0))</f>
        <v/>
      </c>
      <c r="F270" s="26" t="str">
        <f>IF(C270="","",VLOOKUP($C270,'Entries 1'!A:D,4,0))</f>
        <v/>
      </c>
    </row>
    <row r="271" spans="4:6">
      <c r="D271" s="5" t="str">
        <f>IF(C271="","",VLOOKUP($C271,'Entries 1'!A:D,2,0))</f>
        <v/>
      </c>
      <c r="E271" s="5" t="str">
        <f>IF(C271="","",VLOOKUP($C271,'Entries 1'!A:D,3,0))</f>
        <v/>
      </c>
      <c r="F271" s="26" t="str">
        <f>IF(C271="","",VLOOKUP($C271,'Entries 1'!A:D,4,0))</f>
        <v/>
      </c>
    </row>
    <row r="272" spans="4:6">
      <c r="D272" s="5" t="str">
        <f>IF(C272="","",VLOOKUP($C272,'Entries 1'!A:D,2,0))</f>
        <v/>
      </c>
      <c r="E272" s="5" t="str">
        <f>IF(C272="","",VLOOKUP($C272,'Entries 1'!A:D,3,0))</f>
        <v/>
      </c>
      <c r="F272" s="26" t="str">
        <f>IF(C272="","",VLOOKUP($C272,'Entries 1'!A:D,4,0))</f>
        <v/>
      </c>
    </row>
    <row r="273" spans="4:6">
      <c r="D273" s="5" t="str">
        <f>IF(C273="","",VLOOKUP($C273,'Entries 1'!A:D,2,0))</f>
        <v/>
      </c>
      <c r="E273" s="5" t="str">
        <f>IF(C273="","",VLOOKUP($C273,'Entries 1'!A:D,3,0))</f>
        <v/>
      </c>
      <c r="F273" s="26" t="str">
        <f>IF(C273="","",VLOOKUP($C273,'Entries 1'!A:D,4,0))</f>
        <v/>
      </c>
    </row>
    <row r="274" spans="4:6">
      <c r="D274" s="5" t="str">
        <f>IF(C274="","",VLOOKUP($C274,'Entries 1'!A:D,2,0))</f>
        <v/>
      </c>
      <c r="E274" s="5" t="str">
        <f>IF(C274="","",VLOOKUP($C274,'Entries 1'!A:D,3,0))</f>
        <v/>
      </c>
      <c r="F274" s="26" t="str">
        <f>IF(C274="","",VLOOKUP($C274,'Entries 1'!A:D,4,0))</f>
        <v/>
      </c>
    </row>
    <row r="275" spans="4:6">
      <c r="D275" s="5" t="str">
        <f>IF(C275="","",VLOOKUP($C275,'Entries 1'!A:D,2,0))</f>
        <v/>
      </c>
      <c r="E275" s="5" t="str">
        <f>IF(C275="","",VLOOKUP($C275,'Entries 1'!A:D,3,0))</f>
        <v/>
      </c>
      <c r="F275" s="26" t="str">
        <f>IF(C275="","",VLOOKUP($C275,'Entries 1'!A:D,4,0))</f>
        <v/>
      </c>
    </row>
    <row r="276" spans="4:6">
      <c r="D276" s="5" t="str">
        <f>IF(C276="","",VLOOKUP($C276,'Entries 1'!A:D,2,0))</f>
        <v/>
      </c>
      <c r="E276" s="5" t="str">
        <f>IF(C276="","",VLOOKUP($C276,'Entries 1'!A:D,3,0))</f>
        <v/>
      </c>
      <c r="F276" s="26" t="str">
        <f>IF(C276="","",VLOOKUP($C276,'Entries 1'!A:D,4,0))</f>
        <v/>
      </c>
    </row>
    <row r="277" spans="4:6">
      <c r="D277" s="5" t="str">
        <f>IF(C277="","",VLOOKUP($C277,'Entries 1'!A:D,2,0))</f>
        <v/>
      </c>
      <c r="E277" s="5" t="str">
        <f>IF(C277="","",VLOOKUP($C277,'Entries 1'!A:D,3,0))</f>
        <v/>
      </c>
      <c r="F277" s="26" t="str">
        <f>IF(C277="","",VLOOKUP($C277,'Entries 1'!A:D,4,0))</f>
        <v/>
      </c>
    </row>
    <row r="278" spans="4:6">
      <c r="D278" s="5" t="str">
        <f>IF(C278="","",VLOOKUP($C278,'Entries 1'!A:D,2,0))</f>
        <v/>
      </c>
      <c r="E278" s="5" t="str">
        <f>IF(C278="","",VLOOKUP($C278,'Entries 1'!A:D,3,0))</f>
        <v/>
      </c>
      <c r="F278" s="26" t="str">
        <f>IF(C278="","",VLOOKUP($C278,'Entries 1'!A:D,4,0))</f>
        <v/>
      </c>
    </row>
    <row r="279" spans="4:6">
      <c r="D279" s="5" t="str">
        <f>IF(C279="","",VLOOKUP($C279,'Entries 1'!A:D,2,0))</f>
        <v/>
      </c>
      <c r="E279" s="5" t="str">
        <f>IF(C279="","",VLOOKUP($C279,'Entries 1'!A:D,3,0))</f>
        <v/>
      </c>
      <c r="F279" s="26" t="str">
        <f>IF(C279="","",VLOOKUP($C279,'Entries 1'!A:D,4,0))</f>
        <v/>
      </c>
    </row>
    <row r="280" spans="4:6">
      <c r="D280" s="5" t="str">
        <f>IF(C280="","",VLOOKUP($C280,'Entries 1'!A:D,2,0))</f>
        <v/>
      </c>
      <c r="E280" s="5" t="str">
        <f>IF(C280="","",VLOOKUP($C280,'Entries 1'!A:D,3,0))</f>
        <v/>
      </c>
      <c r="F280" s="26" t="str">
        <f>IF(C280="","",VLOOKUP($C280,'Entries 1'!A:D,4,0))</f>
        <v/>
      </c>
    </row>
    <row r="281" spans="4:6">
      <c r="D281" s="5" t="str">
        <f>IF(C281="","",VLOOKUP($C281,'Entries 1'!A:D,2,0))</f>
        <v/>
      </c>
      <c r="E281" s="5" t="str">
        <f>IF(C281="","",VLOOKUP($C281,'Entries 1'!A:D,3,0))</f>
        <v/>
      </c>
      <c r="F281" s="26" t="str">
        <f>IF(C281="","",VLOOKUP($C281,'Entries 1'!A:D,4,0))</f>
        <v/>
      </c>
    </row>
    <row r="282" spans="4:6">
      <c r="D282" s="5" t="str">
        <f>IF(C282="","",VLOOKUP($C282,'Entries 1'!A:D,2,0))</f>
        <v/>
      </c>
      <c r="E282" s="5" t="str">
        <f>IF(C282="","",VLOOKUP($C282,'Entries 1'!A:D,3,0))</f>
        <v/>
      </c>
      <c r="F282" s="26" t="str">
        <f>IF(C282="","",VLOOKUP($C282,'Entries 1'!A:D,4,0))</f>
        <v/>
      </c>
    </row>
    <row r="283" spans="4:6">
      <c r="D283" s="5" t="str">
        <f>IF(C283="","",VLOOKUP($C283,'Entries 1'!A:D,2,0))</f>
        <v/>
      </c>
      <c r="E283" s="5" t="str">
        <f>IF(C283="","",VLOOKUP($C283,'Entries 1'!A:D,3,0))</f>
        <v/>
      </c>
      <c r="F283" s="26" t="str">
        <f>IF(C283="","",VLOOKUP($C283,'Entries 1'!A:D,4,0))</f>
        <v/>
      </c>
    </row>
    <row r="284" spans="4:6">
      <c r="D284" s="5" t="str">
        <f>IF(C284="","",VLOOKUP($C284,'Entries 1'!A:D,2,0))</f>
        <v/>
      </c>
      <c r="E284" s="5" t="str">
        <f>IF(C284="","",VLOOKUP($C284,'Entries 1'!A:D,3,0))</f>
        <v/>
      </c>
      <c r="F284" s="26" t="str">
        <f>IF(C284="","",VLOOKUP($C284,'Entries 1'!A:D,4,0))</f>
        <v/>
      </c>
    </row>
    <row r="285" spans="4:6">
      <c r="D285" s="5" t="str">
        <f>IF(C285="","",VLOOKUP($C285,'Entries 1'!A:D,2,0))</f>
        <v/>
      </c>
      <c r="E285" s="5" t="str">
        <f>IF(C285="","",VLOOKUP($C285,'Entries 1'!A:D,3,0))</f>
        <v/>
      </c>
      <c r="F285" s="26" t="str">
        <f>IF(C285="","",VLOOKUP($C285,'Entries 1'!A:D,4,0))</f>
        <v/>
      </c>
    </row>
    <row r="286" spans="4:6">
      <c r="D286" s="5" t="str">
        <f>IF(C286="","",VLOOKUP($C286,'Entries 1'!A:D,2,0))</f>
        <v/>
      </c>
      <c r="E286" s="5" t="str">
        <f>IF(C286="","",VLOOKUP($C286,'Entries 1'!A:D,3,0))</f>
        <v/>
      </c>
      <c r="F286" s="26" t="str">
        <f>IF(C286="","",VLOOKUP($C286,'Entries 1'!A:D,4,0))</f>
        <v/>
      </c>
    </row>
    <row r="287" spans="4:6">
      <c r="D287" s="5" t="str">
        <f>IF(C287="","",VLOOKUP($C287,'Entries 1'!A:D,2,0))</f>
        <v/>
      </c>
      <c r="E287" s="5" t="str">
        <f>IF(C287="","",VLOOKUP($C287,'Entries 1'!A:D,3,0))</f>
        <v/>
      </c>
      <c r="F287" s="26" t="str">
        <f>IF(C287="","",VLOOKUP($C287,'Entries 1'!A:D,4,0))</f>
        <v/>
      </c>
    </row>
    <row r="288" spans="4:6">
      <c r="D288" s="5" t="str">
        <f>IF(C288="","",VLOOKUP($C288,'Entries 1'!A:D,2,0))</f>
        <v/>
      </c>
      <c r="E288" s="5" t="str">
        <f>IF(C288="","",VLOOKUP($C288,'Entries 1'!A:D,3,0))</f>
        <v/>
      </c>
      <c r="F288" s="26" t="str">
        <f>IF(C288="","",VLOOKUP($C288,'Entries 1'!A:D,4,0))</f>
        <v/>
      </c>
    </row>
    <row r="289" spans="4:6">
      <c r="D289" s="5" t="str">
        <f>IF(C289="","",VLOOKUP($C289,'Entries 1'!A:D,2,0))</f>
        <v/>
      </c>
      <c r="E289" s="5" t="str">
        <f>IF(C289="","",VLOOKUP($C289,'Entries 1'!A:D,3,0))</f>
        <v/>
      </c>
      <c r="F289" s="26" t="str">
        <f>IF(C289="","",VLOOKUP($C289,'Entries 1'!A:D,4,0))</f>
        <v/>
      </c>
    </row>
    <row r="290" spans="4:6">
      <c r="D290" s="5" t="str">
        <f>IF(C290="","",VLOOKUP($C290,'Entries 1'!A:D,2,0))</f>
        <v/>
      </c>
      <c r="E290" s="5" t="str">
        <f>IF(C290="","",VLOOKUP($C290,'Entries 1'!A:D,3,0))</f>
        <v/>
      </c>
      <c r="F290" s="26" t="str">
        <f>IF(C290="","",VLOOKUP($C290,'Entries 1'!A:D,4,0))</f>
        <v/>
      </c>
    </row>
    <row r="291" spans="4:6">
      <c r="D291" s="5" t="str">
        <f>IF(C291="","",VLOOKUP($C291,'Entries 1'!A:D,2,0))</f>
        <v/>
      </c>
      <c r="E291" s="5" t="str">
        <f>IF(C291="","",VLOOKUP($C291,'Entries 1'!A:D,3,0))</f>
        <v/>
      </c>
      <c r="F291" s="26" t="str">
        <f>IF(C291="","",VLOOKUP($C291,'Entries 1'!A:D,4,0))</f>
        <v/>
      </c>
    </row>
    <row r="292" spans="4:6">
      <c r="D292" s="5" t="str">
        <f>IF(C292="","",VLOOKUP($C292,'Entries 1'!A:D,2,0))</f>
        <v/>
      </c>
      <c r="E292" s="5" t="str">
        <f>IF(C292="","",VLOOKUP($C292,'Entries 1'!A:D,3,0))</f>
        <v/>
      </c>
      <c r="F292" s="26" t="str">
        <f>IF(C292="","",VLOOKUP($C292,'Entries 1'!A:D,4,0))</f>
        <v/>
      </c>
    </row>
    <row r="293" spans="4:6">
      <c r="D293" s="5" t="str">
        <f>IF(C293="","",VLOOKUP($C293,'Entries 1'!A:D,2,0))</f>
        <v/>
      </c>
      <c r="E293" s="5" t="str">
        <f>IF(C293="","",VLOOKUP($C293,'Entries 1'!A:D,3,0))</f>
        <v/>
      </c>
      <c r="F293" s="26" t="str">
        <f>IF(C293="","",VLOOKUP($C293,'Entries 1'!A:D,4,0))</f>
        <v/>
      </c>
    </row>
    <row r="294" spans="4:6">
      <c r="D294" s="5" t="str">
        <f>IF(C294="","",VLOOKUP($C294,'Entries 1'!A:D,2,0))</f>
        <v/>
      </c>
      <c r="E294" s="5" t="str">
        <f>IF(C294="","",VLOOKUP($C294,'Entries 1'!A:D,3,0))</f>
        <v/>
      </c>
      <c r="F294" s="26" t="str">
        <f>IF(C294="","",VLOOKUP($C294,'Entries 1'!A:D,4,0))</f>
        <v/>
      </c>
    </row>
    <row r="295" spans="4:6">
      <c r="D295" s="5" t="str">
        <f>IF(C295="","",VLOOKUP($C295,'Entries 1'!A:D,2,0))</f>
        <v/>
      </c>
      <c r="E295" s="5" t="str">
        <f>IF(C295="","",VLOOKUP($C295,'Entries 1'!A:D,3,0))</f>
        <v/>
      </c>
      <c r="F295" s="26" t="str">
        <f>IF(C295="","",VLOOKUP($C295,'Entries 1'!A:D,4,0))</f>
        <v/>
      </c>
    </row>
    <row r="296" spans="4:6">
      <c r="D296" s="5" t="str">
        <f>IF(C296="","",VLOOKUP($C296,'Entries 1'!A:D,2,0))</f>
        <v/>
      </c>
      <c r="E296" s="5" t="str">
        <f>IF(C296="","",VLOOKUP($C296,'Entries 1'!A:D,3,0))</f>
        <v/>
      </c>
      <c r="F296" s="26" t="str">
        <f>IF(C296="","",VLOOKUP($C296,'Entries 1'!A:D,4,0))</f>
        <v/>
      </c>
    </row>
    <row r="297" spans="4:6">
      <c r="D297" s="5" t="str">
        <f>IF(C297="","",VLOOKUP($C297,'Entries 1'!A:D,2,0))</f>
        <v/>
      </c>
      <c r="E297" s="5" t="str">
        <f>IF(C297="","",VLOOKUP($C297,'Entries 1'!A:D,3,0))</f>
        <v/>
      </c>
      <c r="F297" s="26" t="str">
        <f>IF(C297="","",VLOOKUP($C297,'Entries 1'!A:D,4,0))</f>
        <v/>
      </c>
    </row>
    <row r="298" spans="4:6">
      <c r="D298" s="5" t="str">
        <f>IF(C298="","",VLOOKUP($C298,'Entries 1'!A:D,2,0))</f>
        <v/>
      </c>
      <c r="E298" s="5" t="str">
        <f>IF(C298="","",VLOOKUP($C298,'Entries 1'!A:D,3,0))</f>
        <v/>
      </c>
      <c r="F298" s="26" t="str">
        <f>IF(C298="","",VLOOKUP($C298,'Entries 1'!A:D,4,0))</f>
        <v/>
      </c>
    </row>
    <row r="299" spans="4:6">
      <c r="D299" s="5" t="str">
        <f>IF(C299="","",VLOOKUP($C299,'Entries 1'!A:D,2,0))</f>
        <v/>
      </c>
      <c r="E299" s="5" t="str">
        <f>IF(C299="","",VLOOKUP($C299,'Entries 1'!A:D,3,0))</f>
        <v/>
      </c>
      <c r="F299" s="26" t="str">
        <f>IF(C299="","",VLOOKUP($C299,'Entries 1'!A:D,4,0))</f>
        <v/>
      </c>
    </row>
    <row r="300" spans="4:6">
      <c r="D300" s="5" t="str">
        <f>IF(C300="","",VLOOKUP($C300,'Entries 1'!A:D,2,0))</f>
        <v/>
      </c>
      <c r="E300" s="5" t="str">
        <f>IF(C300="","",VLOOKUP($C300,'Entries 1'!A:D,3,0))</f>
        <v/>
      </c>
      <c r="F300" s="26" t="str">
        <f>IF(C300="","",VLOOKUP($C300,'Entries 1'!A:D,4,0))</f>
        <v/>
      </c>
    </row>
    <row r="301" spans="4:6">
      <c r="D301" s="5" t="str">
        <f>IF(C301="","",VLOOKUP($C301,'Entries 1'!A:D,2,0))</f>
        <v/>
      </c>
      <c r="E301" s="5" t="str">
        <f>IF(C301="","",VLOOKUP($C301,'Entries 1'!A:D,3,0))</f>
        <v/>
      </c>
      <c r="F301" s="26" t="str">
        <f>IF(C301="","",VLOOKUP($C301,'Entries 1'!A:D,4,0))</f>
        <v/>
      </c>
    </row>
    <row r="302" spans="4:6">
      <c r="D302" s="5" t="str">
        <f>IF(C302="","",VLOOKUP($C302,'Entries 1'!A:D,2,0))</f>
        <v/>
      </c>
      <c r="E302" s="5" t="str">
        <f>IF(C302="","",VLOOKUP($C302,'Entries 1'!A:D,3,0))</f>
        <v/>
      </c>
      <c r="F302" s="26" t="str">
        <f>IF(C302="","",VLOOKUP($C302,'Entries 1'!A:D,4,0))</f>
        <v/>
      </c>
    </row>
    <row r="303" spans="4:6">
      <c r="D303" s="5" t="str">
        <f>IF(C303="","",VLOOKUP($C303,'Entries 1'!A:D,2,0))</f>
        <v/>
      </c>
      <c r="E303" s="5" t="str">
        <f>IF(C303="","",VLOOKUP($C303,'Entries 1'!A:D,3,0))</f>
        <v/>
      </c>
      <c r="F303" s="26" t="str">
        <f>IF(C303="","",VLOOKUP($C303,'Entries 1'!A:D,4,0))</f>
        <v/>
      </c>
    </row>
    <row r="304" spans="4:6">
      <c r="D304" s="5" t="str">
        <f>IF(C304="","",VLOOKUP($C304,'Entries 1'!A:D,2,0))</f>
        <v/>
      </c>
      <c r="E304" s="5" t="str">
        <f>IF(C304="","",VLOOKUP($C304,'Entries 1'!A:D,3,0))</f>
        <v/>
      </c>
      <c r="F304" s="26" t="str">
        <f>IF(C304="","",VLOOKUP($C304,'Entries 1'!A:D,4,0))</f>
        <v/>
      </c>
    </row>
    <row r="305" spans="4:6">
      <c r="D305" s="5" t="str">
        <f>IF(C305="","",VLOOKUP($C305,'Entries 1'!A:D,2,0))</f>
        <v/>
      </c>
      <c r="E305" s="5" t="str">
        <f>IF(C305="","",VLOOKUP($C305,'Entries 1'!A:D,3,0))</f>
        <v/>
      </c>
      <c r="F305" s="26" t="str">
        <f>IF(C305="","",VLOOKUP($C305,'Entries 1'!A:D,4,0))</f>
        <v/>
      </c>
    </row>
    <row r="306" spans="4:6">
      <c r="D306" s="5" t="str">
        <f>IF(C306="","",VLOOKUP($C306,'Entries 1'!A:D,2,0))</f>
        <v/>
      </c>
      <c r="E306" s="5" t="str">
        <f>IF(C306="","",VLOOKUP($C306,'Entries 1'!A:D,3,0))</f>
        <v/>
      </c>
      <c r="F306" s="26" t="str">
        <f>IF(C306="","",VLOOKUP($C306,'Entries 1'!A:D,4,0))</f>
        <v/>
      </c>
    </row>
    <row r="307" spans="4:6">
      <c r="D307" s="5" t="str">
        <f>IF(C307="","",VLOOKUP($C307,'Entries 1'!A:D,2,0))</f>
        <v/>
      </c>
      <c r="E307" s="5" t="str">
        <f>IF(C307="","",VLOOKUP($C307,'Entries 1'!A:D,3,0))</f>
        <v/>
      </c>
      <c r="F307" s="26" t="str">
        <f>IF(C307="","",VLOOKUP($C307,'Entries 1'!A:D,4,0))</f>
        <v/>
      </c>
    </row>
    <row r="308" spans="4:6">
      <c r="D308" s="5" t="str">
        <f>IF(C308="","",VLOOKUP($C308,'Entries 1'!A:D,2,0))</f>
        <v/>
      </c>
      <c r="E308" s="5" t="str">
        <f>IF(C308="","",VLOOKUP($C308,'Entries 1'!A:D,3,0))</f>
        <v/>
      </c>
      <c r="F308" s="26" t="str">
        <f>IF(C308="","",VLOOKUP($C308,'Entries 1'!A:D,4,0))</f>
        <v/>
      </c>
    </row>
    <row r="309" spans="4:6">
      <c r="D309" s="5" t="str">
        <f>IF(C309="","",VLOOKUP($C309,'Entries 1'!A:D,2,0))</f>
        <v/>
      </c>
      <c r="E309" s="5" t="str">
        <f>IF(C309="","",VLOOKUP($C309,'Entries 1'!A:D,3,0))</f>
        <v/>
      </c>
      <c r="F309" s="26" t="str">
        <f>IF(C309="","",VLOOKUP($C309,'Entries 1'!A:D,4,0))</f>
        <v/>
      </c>
    </row>
    <row r="310" spans="4:6">
      <c r="D310" s="5" t="str">
        <f>IF(C310="","",VLOOKUP($C310,'Entries 1'!A:D,2,0))</f>
        <v/>
      </c>
      <c r="E310" s="5" t="str">
        <f>IF(C310="","",VLOOKUP($C310,'Entries 1'!A:D,3,0))</f>
        <v/>
      </c>
      <c r="F310" s="26" t="str">
        <f>IF(C310="","",VLOOKUP($C310,'Entries 1'!A:D,4,0))</f>
        <v/>
      </c>
    </row>
    <row r="311" spans="4:6">
      <c r="D311" s="5" t="str">
        <f>IF(C311="","",VLOOKUP($C311,'Entries 1'!A:D,2,0))</f>
        <v/>
      </c>
      <c r="E311" s="5" t="str">
        <f>IF(C311="","",VLOOKUP($C311,'Entries 1'!A:D,3,0))</f>
        <v/>
      </c>
      <c r="F311" s="26" t="str">
        <f>IF(C311="","",VLOOKUP($C311,'Entries 1'!A:D,4,0))</f>
        <v/>
      </c>
    </row>
    <row r="312" spans="4:6">
      <c r="D312" s="5" t="str">
        <f>IF(C312="","",VLOOKUP($C312,'Entries 1'!A:D,2,0))</f>
        <v/>
      </c>
      <c r="E312" s="5" t="str">
        <f>IF(C312="","",VLOOKUP($C312,'Entries 1'!A:D,3,0))</f>
        <v/>
      </c>
      <c r="F312" s="26" t="str">
        <f>IF(C312="","",VLOOKUP($C312,'Entries 1'!A:D,4,0))</f>
        <v/>
      </c>
    </row>
    <row r="313" spans="4:6">
      <c r="D313" s="5" t="str">
        <f>IF(C313="","",VLOOKUP($C313,'Entries 1'!A:D,2,0))</f>
        <v/>
      </c>
      <c r="E313" s="5" t="str">
        <f>IF(C313="","",VLOOKUP($C313,'Entries 1'!A:D,3,0))</f>
        <v/>
      </c>
      <c r="F313" s="26" t="str">
        <f>IF(C313="","",VLOOKUP($C313,'Entries 1'!A:D,4,0))</f>
        <v/>
      </c>
    </row>
    <row r="314" spans="4:6">
      <c r="D314" s="5" t="str">
        <f>IF(C314="","",VLOOKUP($C314,'Entries 1'!A:D,2,0))</f>
        <v/>
      </c>
      <c r="E314" s="5" t="str">
        <f>IF(C314="","",VLOOKUP($C314,'Entries 1'!A:D,3,0))</f>
        <v/>
      </c>
      <c r="F314" s="26" t="str">
        <f>IF(C314="","",VLOOKUP($C314,'Entries 1'!A:D,4,0))</f>
        <v/>
      </c>
    </row>
    <row r="315" spans="4:6">
      <c r="D315" s="5" t="str">
        <f>IF(C315="","",VLOOKUP($C315,'Entries 1'!A:D,2,0))</f>
        <v/>
      </c>
      <c r="E315" s="5" t="str">
        <f>IF(C315="","",VLOOKUP($C315,'Entries 1'!A:D,3,0))</f>
        <v/>
      </c>
      <c r="F315" s="26" t="str">
        <f>IF(C315="","",VLOOKUP($C315,'Entries 1'!A:D,4,0))</f>
        <v/>
      </c>
    </row>
    <row r="316" spans="4:6">
      <c r="D316" s="5" t="str">
        <f>IF(C316="","",VLOOKUP($C316,'Entries 1'!A:D,2,0))</f>
        <v/>
      </c>
      <c r="E316" s="5" t="str">
        <f>IF(C316="","",VLOOKUP($C316,'Entries 1'!A:D,3,0))</f>
        <v/>
      </c>
      <c r="F316" s="26" t="str">
        <f>IF(C316="","",VLOOKUP($C316,'Entries 1'!A:D,4,0))</f>
        <v/>
      </c>
    </row>
    <row r="317" spans="4:6">
      <c r="D317" s="5" t="str">
        <f>IF(C317="","",VLOOKUP($C317,'Entries 1'!A:D,2,0))</f>
        <v/>
      </c>
      <c r="E317" s="5" t="str">
        <f>IF(C317="","",VLOOKUP($C317,'Entries 1'!A:D,3,0))</f>
        <v/>
      </c>
      <c r="F317" s="26" t="str">
        <f>IF(C317="","",VLOOKUP($C317,'Entries 1'!A:D,4,0))</f>
        <v/>
      </c>
    </row>
    <row r="318" spans="4:6">
      <c r="D318" s="5" t="str">
        <f>IF(C318="","",VLOOKUP($C318,'Entries 1'!A:D,2,0))</f>
        <v/>
      </c>
      <c r="E318" s="5" t="str">
        <f>IF(C318="","",VLOOKUP($C318,'Entries 1'!A:D,3,0))</f>
        <v/>
      </c>
      <c r="F318" s="26" t="str">
        <f>IF(C318="","",VLOOKUP($C318,'Entries 1'!A:D,4,0))</f>
        <v/>
      </c>
    </row>
    <row r="319" spans="4:6">
      <c r="D319" s="5" t="str">
        <f>IF(C319="","",VLOOKUP($C319,'Entries 1'!A:D,2,0))</f>
        <v/>
      </c>
      <c r="E319" s="5" t="str">
        <f>IF(C319="","",VLOOKUP($C319,'Entries 1'!A:D,3,0))</f>
        <v/>
      </c>
      <c r="F319" s="26" t="str">
        <f>IF(C319="","",VLOOKUP($C319,'Entries 1'!A:D,4,0))</f>
        <v/>
      </c>
    </row>
    <row r="320" spans="4:6">
      <c r="D320" s="5" t="str">
        <f>IF(C320="","",VLOOKUP($C320,'Entries 1'!A:D,2,0))</f>
        <v/>
      </c>
      <c r="E320" s="5" t="str">
        <f>IF(C320="","",VLOOKUP($C320,'Entries 1'!A:D,3,0))</f>
        <v/>
      </c>
      <c r="F320" s="26" t="str">
        <f>IF(C320="","",VLOOKUP($C320,'Entries 1'!A:D,4,0))</f>
        <v/>
      </c>
    </row>
    <row r="321" spans="4:6">
      <c r="D321" s="5" t="str">
        <f>IF(C321="","",VLOOKUP($C321,'Entries 1'!A:D,2,0))</f>
        <v/>
      </c>
      <c r="E321" s="5" t="str">
        <f>IF(C321="","",VLOOKUP($C321,'Entries 1'!A:D,3,0))</f>
        <v/>
      </c>
      <c r="F321" s="26" t="str">
        <f>IF(C321="","",VLOOKUP($C321,'Entries 1'!A:D,4,0))</f>
        <v/>
      </c>
    </row>
    <row r="322" spans="4:6">
      <c r="D322" s="5" t="str">
        <f>IF(C322="","",VLOOKUP($C322,'Entries 1'!A:D,2,0))</f>
        <v/>
      </c>
      <c r="E322" s="5" t="str">
        <f>IF(C322="","",VLOOKUP($C322,'Entries 1'!A:D,3,0))</f>
        <v/>
      </c>
      <c r="F322" s="26" t="str">
        <f>IF(C322="","",VLOOKUP($C322,'Entries 1'!A:D,4,0))</f>
        <v/>
      </c>
    </row>
    <row r="323" spans="4:6">
      <c r="D323" s="5" t="str">
        <f>IF(C323="","",VLOOKUP($C323,'Entries 1'!A:D,2,0))</f>
        <v/>
      </c>
      <c r="E323" s="5" t="str">
        <f>IF(C323="","",VLOOKUP($C323,'Entries 1'!A:D,3,0))</f>
        <v/>
      </c>
      <c r="F323" s="26" t="str">
        <f>IF(C323="","",VLOOKUP($C323,'Entries 1'!A:D,4,0))</f>
        <v/>
      </c>
    </row>
    <row r="324" spans="4:6">
      <c r="D324" s="5" t="str">
        <f>IF(C324="","",VLOOKUP($C324,'Entries 1'!A:D,2,0))</f>
        <v/>
      </c>
      <c r="E324" s="5" t="str">
        <f>IF(C324="","",VLOOKUP($C324,'Entries 1'!A:D,3,0))</f>
        <v/>
      </c>
      <c r="F324" s="26" t="str">
        <f>IF(C324="","",VLOOKUP($C324,'Entries 1'!A:D,4,0))</f>
        <v/>
      </c>
    </row>
    <row r="325" spans="4:6">
      <c r="D325" s="5" t="str">
        <f>IF(C325="","",VLOOKUP($C325,'Entries 1'!A:D,2,0))</f>
        <v/>
      </c>
      <c r="E325" s="5" t="str">
        <f>IF(C325="","",VLOOKUP($C325,'Entries 1'!A:D,3,0))</f>
        <v/>
      </c>
      <c r="F325" s="26" t="str">
        <f>IF(C325="","",VLOOKUP($C325,'Entries 1'!A:D,4,0))</f>
        <v/>
      </c>
    </row>
    <row r="326" spans="4:6">
      <c r="D326" s="5" t="str">
        <f>IF(C326="","",VLOOKUP($C326,'Entries 1'!A:D,2,0))</f>
        <v/>
      </c>
      <c r="E326" s="5" t="str">
        <f>IF(C326="","",VLOOKUP($C326,'Entries 1'!A:D,3,0))</f>
        <v/>
      </c>
      <c r="F326" s="26" t="str">
        <f>IF(C326="","",VLOOKUP($C326,'Entries 1'!A:D,4,0))</f>
        <v/>
      </c>
    </row>
    <row r="327" spans="4:6">
      <c r="D327" s="5" t="str">
        <f>IF(C327="","",VLOOKUP($C327,'Entries 1'!A:D,2,0))</f>
        <v/>
      </c>
      <c r="E327" s="5" t="str">
        <f>IF(C327="","",VLOOKUP($C327,'Entries 1'!A:D,3,0))</f>
        <v/>
      </c>
      <c r="F327" s="26" t="str">
        <f>IF(C327="","",VLOOKUP($C327,'Entries 1'!A:D,4,0))</f>
        <v/>
      </c>
    </row>
    <row r="328" spans="4:6">
      <c r="D328" s="5" t="str">
        <f>IF(C328="","",VLOOKUP($C328,'Entries 1'!A:D,2,0))</f>
        <v/>
      </c>
      <c r="E328" s="5" t="str">
        <f>IF(C328="","",VLOOKUP($C328,'Entries 1'!A:D,3,0))</f>
        <v/>
      </c>
      <c r="F328" s="26" t="str">
        <f>IF(C328="","",VLOOKUP($C328,'Entries 1'!A:D,4,0))</f>
        <v/>
      </c>
    </row>
    <row r="329" spans="4:6">
      <c r="D329" s="5" t="str">
        <f>IF(C329="","",VLOOKUP($C329,'Entries 1'!A:D,2,0))</f>
        <v/>
      </c>
      <c r="E329" s="5" t="str">
        <f>IF(C329="","",VLOOKUP($C329,'Entries 1'!A:D,3,0))</f>
        <v/>
      </c>
      <c r="F329" s="26" t="str">
        <f>IF(C329="","",VLOOKUP($C329,'Entries 1'!A:D,4,0))</f>
        <v/>
      </c>
    </row>
    <row r="330" spans="4:6">
      <c r="D330" s="5" t="str">
        <f>IF(C330="","",VLOOKUP($C330,'Entries 1'!A:D,2,0))</f>
        <v/>
      </c>
      <c r="E330" s="5" t="str">
        <f>IF(C330="","",VLOOKUP($C330,'Entries 1'!A:D,3,0))</f>
        <v/>
      </c>
      <c r="F330" s="26" t="str">
        <f>IF(C330="","",VLOOKUP($C330,'Entries 1'!A:D,4,0))</f>
        <v/>
      </c>
    </row>
    <row r="331" spans="4:6">
      <c r="D331" s="5" t="str">
        <f>IF(C331="","",VLOOKUP($C331,'Entries 1'!A:D,2,0))</f>
        <v/>
      </c>
      <c r="E331" s="5" t="str">
        <f>IF(C331="","",VLOOKUP($C331,'Entries 1'!A:D,3,0))</f>
        <v/>
      </c>
      <c r="F331" s="26" t="str">
        <f>IF(C331="","",VLOOKUP($C331,'Entries 1'!A:D,4,0))</f>
        <v/>
      </c>
    </row>
    <row r="332" spans="4:6">
      <c r="D332" s="5" t="str">
        <f>IF(C332="","",VLOOKUP($C332,'Entries 1'!A:D,2,0))</f>
        <v/>
      </c>
      <c r="E332" s="5" t="str">
        <f>IF(C332="","",VLOOKUP($C332,'Entries 1'!A:D,3,0))</f>
        <v/>
      </c>
      <c r="F332" s="26" t="str">
        <f>IF(C332="","",VLOOKUP($C332,'Entries 1'!A:D,4,0))</f>
        <v/>
      </c>
    </row>
    <row r="333" spans="4:6">
      <c r="D333" s="5" t="str">
        <f>IF(C333="","",VLOOKUP($C333,'Entries 1'!A:D,2,0))</f>
        <v/>
      </c>
      <c r="E333" s="5" t="str">
        <f>IF(C333="","",VLOOKUP($C333,'Entries 1'!A:D,3,0))</f>
        <v/>
      </c>
      <c r="F333" s="26" t="str">
        <f>IF(C333="","",VLOOKUP($C333,'Entries 1'!A:D,4,0))</f>
        <v/>
      </c>
    </row>
    <row r="334" spans="4:6">
      <c r="D334" s="5" t="str">
        <f>IF(C334="","",VLOOKUP($C334,'Entries 1'!A:D,2,0))</f>
        <v/>
      </c>
      <c r="E334" s="5" t="str">
        <f>IF(C334="","",VLOOKUP($C334,'Entries 1'!A:D,3,0))</f>
        <v/>
      </c>
      <c r="F334" s="26" t="str">
        <f>IF(C334="","",VLOOKUP($C334,'Entries 1'!A:D,4,0))</f>
        <v/>
      </c>
    </row>
    <row r="335" spans="4:6">
      <c r="D335" s="5" t="str">
        <f>IF(C335="","",VLOOKUP($C335,'Entries 1'!A:D,2,0))</f>
        <v/>
      </c>
      <c r="E335" s="5" t="str">
        <f>IF(C335="","",VLOOKUP($C335,'Entries 1'!A:D,3,0))</f>
        <v/>
      </c>
      <c r="F335" s="26" t="str">
        <f>IF(C335="","",VLOOKUP($C335,'Entries 1'!A:D,4,0))</f>
        <v/>
      </c>
    </row>
    <row r="336" spans="4:6">
      <c r="D336" s="5" t="str">
        <f>IF(C336="","",VLOOKUP($C336,'Entries 1'!A:D,2,0))</f>
        <v/>
      </c>
      <c r="E336" s="5" t="str">
        <f>IF(C336="","",VLOOKUP($C336,'Entries 1'!A:D,3,0))</f>
        <v/>
      </c>
      <c r="F336" s="26" t="str">
        <f>IF(C336="","",VLOOKUP($C336,'Entries 1'!A:D,4,0))</f>
        <v/>
      </c>
    </row>
    <row r="337" spans="4:6">
      <c r="D337" s="5" t="str">
        <f>IF(C337="","",VLOOKUP($C337,'Entries 1'!A:D,2,0))</f>
        <v/>
      </c>
      <c r="E337" s="5" t="str">
        <f>IF(C337="","",VLOOKUP($C337,'Entries 1'!A:D,3,0))</f>
        <v/>
      </c>
      <c r="F337" s="26" t="str">
        <f>IF(C337="","",VLOOKUP($C337,'Entries 1'!A:D,4,0))</f>
        <v/>
      </c>
    </row>
    <row r="338" spans="4:6">
      <c r="D338" s="5" t="str">
        <f>IF(C338="","",VLOOKUP($C338,'Entries 1'!A:D,2,0))</f>
        <v/>
      </c>
      <c r="E338" s="5" t="str">
        <f>IF(C338="","",VLOOKUP($C338,'Entries 1'!A:D,3,0))</f>
        <v/>
      </c>
      <c r="F338" s="26" t="str">
        <f>IF(C338="","",VLOOKUP($C338,'Entries 1'!A:D,4,0))</f>
        <v/>
      </c>
    </row>
    <row r="339" spans="4:6">
      <c r="D339" s="5" t="str">
        <f>IF(C339="","",VLOOKUP($C339,'Entries 1'!A:D,2,0))</f>
        <v/>
      </c>
      <c r="E339" s="5" t="str">
        <f>IF(C339="","",VLOOKUP($C339,'Entries 1'!A:D,3,0))</f>
        <v/>
      </c>
      <c r="F339" s="26" t="str">
        <f>IF(C339="","",VLOOKUP($C339,'Entries 1'!A:D,4,0))</f>
        <v/>
      </c>
    </row>
    <row r="340" spans="4:6">
      <c r="D340" s="5" t="str">
        <f>IF(C340="","",VLOOKUP($C340,'Entries 1'!A:D,2,0))</f>
        <v/>
      </c>
      <c r="E340" s="5" t="str">
        <f>IF(C340="","",VLOOKUP($C340,'Entries 1'!A:D,3,0))</f>
        <v/>
      </c>
      <c r="F340" s="26" t="str">
        <f>IF(C340="","",VLOOKUP($C340,'Entries 1'!A:D,4,0))</f>
        <v/>
      </c>
    </row>
    <row r="341" spans="4:6">
      <c r="D341" s="5" t="str">
        <f>IF(C341="","",VLOOKUP($C341,'Entries 1'!A:D,2,0))</f>
        <v/>
      </c>
      <c r="E341" s="5" t="str">
        <f>IF(C341="","",VLOOKUP($C341,'Entries 1'!A:D,3,0))</f>
        <v/>
      </c>
      <c r="F341" s="26" t="str">
        <f>IF(C341="","",VLOOKUP($C341,'Entries 1'!A:D,4,0))</f>
        <v/>
      </c>
    </row>
    <row r="342" spans="4:6">
      <c r="D342" s="5" t="str">
        <f>IF(C342="","",VLOOKUP($C342,'Entries 1'!A:D,2,0))</f>
        <v/>
      </c>
      <c r="E342" s="5" t="str">
        <f>IF(C342="","",VLOOKUP($C342,'Entries 1'!A:D,3,0))</f>
        <v/>
      </c>
      <c r="F342" s="26" t="str">
        <f>IF(C342="","",VLOOKUP($C342,'Entries 1'!A:D,4,0))</f>
        <v/>
      </c>
    </row>
    <row r="343" spans="4:6">
      <c r="D343" s="5" t="str">
        <f>IF(C343="","",VLOOKUP($C343,'Entries 1'!A:D,2,0))</f>
        <v/>
      </c>
      <c r="E343" s="5" t="str">
        <f>IF(C343="","",VLOOKUP($C343,'Entries 1'!A:D,3,0))</f>
        <v/>
      </c>
      <c r="F343" s="26" t="str">
        <f>IF(C343="","",VLOOKUP($C343,'Entries 1'!A:D,4,0))</f>
        <v/>
      </c>
    </row>
    <row r="344" spans="4:6">
      <c r="D344" s="5" t="str">
        <f>IF(C344="","",VLOOKUP($C344,'Entries 1'!A:D,2,0))</f>
        <v/>
      </c>
      <c r="E344" s="5" t="str">
        <f>IF(C344="","",VLOOKUP($C344,'Entries 1'!A:D,3,0))</f>
        <v/>
      </c>
      <c r="F344" s="26" t="str">
        <f>IF(C344="","",VLOOKUP($C344,'Entries 1'!A:D,4,0))</f>
        <v/>
      </c>
    </row>
    <row r="345" spans="4:6">
      <c r="D345" s="5" t="str">
        <f>IF(C345="","",VLOOKUP($C345,'Entries 1'!A:D,2,0))</f>
        <v/>
      </c>
      <c r="E345" s="5" t="str">
        <f>IF(C345="","",VLOOKUP($C345,'Entries 1'!A:D,3,0))</f>
        <v/>
      </c>
      <c r="F345" s="26" t="str">
        <f>IF(C345="","",VLOOKUP($C345,'Entries 1'!A:D,4,0))</f>
        <v/>
      </c>
    </row>
    <row r="346" spans="4:6">
      <c r="D346" s="5" t="str">
        <f>IF(C346="","",VLOOKUP($C346,'Entries 1'!A:D,2,0))</f>
        <v/>
      </c>
      <c r="E346" s="5" t="str">
        <f>IF(C346="","",VLOOKUP($C346,'Entries 1'!A:D,3,0))</f>
        <v/>
      </c>
      <c r="F346" s="26" t="str">
        <f>IF(C346="","",VLOOKUP($C346,'Entries 1'!A:D,4,0))</f>
        <v/>
      </c>
    </row>
    <row r="347" spans="4:6">
      <c r="D347" s="5" t="str">
        <f>IF(C347="","",VLOOKUP($C347,'Entries 1'!A:D,2,0))</f>
        <v/>
      </c>
      <c r="E347" s="5" t="str">
        <f>IF(C347="","",VLOOKUP($C347,'Entries 1'!A:D,3,0))</f>
        <v/>
      </c>
      <c r="F347" s="26" t="str">
        <f>IF(C347="","",VLOOKUP($C347,'Entries 1'!A:D,4,0))</f>
        <v/>
      </c>
    </row>
    <row r="348" spans="4:6">
      <c r="D348" s="5" t="str">
        <f>IF(C348="","",VLOOKUP($C348,'Entries 1'!A:D,2,0))</f>
        <v/>
      </c>
      <c r="E348" s="5" t="str">
        <f>IF(C348="","",VLOOKUP($C348,'Entries 1'!A:D,3,0))</f>
        <v/>
      </c>
      <c r="F348" s="26" t="str">
        <f>IF(C348="","",VLOOKUP($C348,'Entries 1'!A:D,4,0))</f>
        <v/>
      </c>
    </row>
    <row r="349" spans="4:6">
      <c r="D349" s="5" t="str">
        <f>IF(C349="","",VLOOKUP($C349,'Entries 1'!A:D,2,0))</f>
        <v/>
      </c>
      <c r="E349" s="5" t="str">
        <f>IF(C349="","",VLOOKUP($C349,'Entries 1'!A:D,3,0))</f>
        <v/>
      </c>
      <c r="F349" s="26" t="str">
        <f>IF(C349="","",VLOOKUP($C349,'Entries 1'!A:D,4,0))</f>
        <v/>
      </c>
    </row>
    <row r="350" spans="4:6">
      <c r="D350" s="5" t="str">
        <f>IF(C350="","",VLOOKUP($C350,'Entries 1'!A:D,2,0))</f>
        <v/>
      </c>
      <c r="E350" s="5" t="str">
        <f>IF(C350="","",VLOOKUP($C350,'Entries 1'!A:D,3,0))</f>
        <v/>
      </c>
      <c r="F350" s="26" t="str">
        <f>IF(C350="","",VLOOKUP($C350,'Entries 1'!A:D,4,0))</f>
        <v/>
      </c>
    </row>
    <row r="351" spans="4:6">
      <c r="D351" s="5" t="str">
        <f>IF(C351="","",VLOOKUP($C351,'Entries 1'!A:D,2,0))</f>
        <v/>
      </c>
      <c r="E351" s="5" t="str">
        <f>IF(C351="","",VLOOKUP($C351,'Entries 1'!A:D,3,0))</f>
        <v/>
      </c>
      <c r="F351" s="26" t="str">
        <f>IF(C351="","",VLOOKUP($C351,'Entries 1'!A:D,4,0))</f>
        <v/>
      </c>
    </row>
  </sheetData>
  <autoFilter ref="A1:J351"/>
  <sortState ref="I4:R10">
    <sortCondition ref="P4:P10"/>
  </sortState>
  <mergeCells count="1">
    <mergeCell ref="J2:O2"/>
  </mergeCells>
  <pageMargins left="0" right="0" top="0" bottom="0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54"/>
  <sheetViews>
    <sheetView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N62" sqref="N62"/>
    </sheetView>
  </sheetViews>
  <sheetFormatPr defaultColWidth="8.85546875" defaultRowHeight="15"/>
  <cols>
    <col min="1" max="1" width="8.85546875" style="15"/>
    <col min="2" max="2" width="2.5703125" style="51" customWidth="1"/>
    <col min="3" max="3" width="13.140625" bestFit="1" customWidth="1"/>
    <col min="4" max="9" width="13.140625" style="12" customWidth="1"/>
    <col min="10" max="10" width="7" style="12" customWidth="1"/>
    <col min="11" max="11" width="13.140625" style="12" customWidth="1"/>
    <col min="12" max="12" width="10.7109375" style="11" bestFit="1" customWidth="1"/>
    <col min="14" max="14" width="10.140625" style="15" customWidth="1"/>
    <col min="15" max="15" width="14.42578125" bestFit="1" customWidth="1"/>
    <col min="16" max="16" width="8.5703125" customWidth="1"/>
    <col min="18" max="18" width="6.5703125" customWidth="1"/>
    <col min="19" max="24" width="8.85546875" style="12"/>
  </cols>
  <sheetData>
    <row r="1" spans="1:24" ht="15.75" thickBot="1">
      <c r="B1" s="55"/>
      <c r="C1" s="2" t="s">
        <v>16</v>
      </c>
      <c r="D1" s="30" t="s">
        <v>34</v>
      </c>
      <c r="O1" s="15" t="s">
        <v>582</v>
      </c>
      <c r="P1" s="12"/>
      <c r="S1" s="141" t="s">
        <v>583</v>
      </c>
      <c r="T1" s="141"/>
      <c r="U1" s="141"/>
      <c r="V1" s="141"/>
      <c r="W1" s="141"/>
      <c r="X1" s="141"/>
    </row>
    <row r="2" spans="1:24" ht="48" thickBot="1">
      <c r="A2" s="36" t="s">
        <v>33</v>
      </c>
      <c r="B2" s="101"/>
      <c r="C2" s="9" t="s">
        <v>6</v>
      </c>
      <c r="D2" s="29">
        <v>1</v>
      </c>
      <c r="E2" s="29">
        <v>2</v>
      </c>
      <c r="F2" s="29">
        <v>3</v>
      </c>
      <c r="G2" s="29">
        <v>4</v>
      </c>
      <c r="H2" s="29">
        <v>5</v>
      </c>
      <c r="I2" s="31">
        <v>6</v>
      </c>
      <c r="J2" s="137" t="s">
        <v>35</v>
      </c>
      <c r="K2" s="41" t="s">
        <v>41</v>
      </c>
      <c r="L2" s="43" t="s">
        <v>17</v>
      </c>
      <c r="N2" s="109" t="s">
        <v>17</v>
      </c>
      <c r="O2" s="110" t="s">
        <v>29</v>
      </c>
      <c r="P2" s="125" t="s">
        <v>576</v>
      </c>
      <c r="Q2" s="115" t="s">
        <v>575</v>
      </c>
      <c r="S2" s="128" t="s">
        <v>15</v>
      </c>
      <c r="T2" s="129" t="s">
        <v>23</v>
      </c>
      <c r="U2" s="129" t="s">
        <v>25</v>
      </c>
      <c r="V2" s="129" t="s">
        <v>22</v>
      </c>
      <c r="W2" s="129" t="s">
        <v>24</v>
      </c>
      <c r="X2" s="130" t="s">
        <v>26</v>
      </c>
    </row>
    <row r="3" spans="1:24" ht="18.75">
      <c r="A3" s="15" t="s">
        <v>15</v>
      </c>
      <c r="B3" s="102"/>
      <c r="C3" s="107" t="s">
        <v>18</v>
      </c>
      <c r="D3" s="106">
        <f>VLOOKUP($C3,'Minor Girls'!$I$4:$O$10,2,FALSE)</f>
        <v>1</v>
      </c>
      <c r="E3" s="106">
        <f>VLOOKUP($C3,'Minor Girls'!$I$4:$O$10,3,FALSE)</f>
        <v>4</v>
      </c>
      <c r="F3" s="106">
        <f>VLOOKUP($C3,'Minor Girls'!$I$4:$O$10,4,FALSE)</f>
        <v>6</v>
      </c>
      <c r="G3" s="106">
        <f>VLOOKUP($C3,'Minor Girls'!$I$4:$O$10,5,FALSE)</f>
        <v>13</v>
      </c>
      <c r="H3" s="106">
        <f>VLOOKUP($C3,'Minor Girls'!$I$4:$O$10,6,FALSE)</f>
        <v>26</v>
      </c>
      <c r="I3" s="120">
        <f>VLOOKUP($C3,'Minor Girls'!$I$4:$O$10,7,FALSE)</f>
        <v>28</v>
      </c>
      <c r="J3" s="121">
        <f t="shared" ref="J3:J9" si="0">COUNTIF(D3:I3,"&gt;0")</f>
        <v>6</v>
      </c>
      <c r="K3" s="122">
        <f t="shared" ref="K3:K9" si="1">SUM(D3:I3)</f>
        <v>78</v>
      </c>
      <c r="L3" s="119">
        <f>VLOOKUP($C3,'Minor Girls'!$I$4:$R$10,10,FALSE)</f>
        <v>1</v>
      </c>
      <c r="N3" s="111">
        <v>1</v>
      </c>
      <c r="O3" s="103" t="s">
        <v>20</v>
      </c>
      <c r="P3" s="126">
        <f t="shared" ref="P3:P9" si="2">SUMIF(C:C,O3,J:J)</f>
        <v>36</v>
      </c>
      <c r="Q3" s="116">
        <f t="shared" ref="Q3:Q9" si="3">IF($P3=36,SUMIF($C:$C,$O3,K:K),"n/a")</f>
        <v>487</v>
      </c>
      <c r="S3" s="131">
        <f>SUMIFS($L:$L,$C:$C,$O3,$A:$A,S$2)</f>
        <v>3</v>
      </c>
      <c r="T3" s="132">
        <f t="shared" ref="T3:X9" si="4">SUMIFS($L:$L,$C:$C,$O3,$A:$A,T$2)</f>
        <v>1</v>
      </c>
      <c r="U3" s="132">
        <f t="shared" si="4"/>
        <v>1</v>
      </c>
      <c r="V3" s="132">
        <f t="shared" si="4"/>
        <v>3</v>
      </c>
      <c r="W3" s="132">
        <f t="shared" si="4"/>
        <v>1</v>
      </c>
      <c r="X3" s="133">
        <f t="shared" si="4"/>
        <v>2</v>
      </c>
    </row>
    <row r="4" spans="1:24" ht="15.75">
      <c r="A4" s="15" t="s">
        <v>15</v>
      </c>
      <c r="B4" s="102"/>
      <c r="C4" s="8" t="s">
        <v>19</v>
      </c>
      <c r="D4" s="13">
        <f>VLOOKUP($C4,'Minor Girls'!$I$4:$O$10,2,FALSE)</f>
        <v>2</v>
      </c>
      <c r="E4" s="13">
        <f>VLOOKUP($C4,'Minor Girls'!$I$4:$O$10,3,FALSE)</f>
        <v>9</v>
      </c>
      <c r="F4" s="13">
        <f>VLOOKUP($C4,'Minor Girls'!$I$4:$O$10,4,FALSE)</f>
        <v>18</v>
      </c>
      <c r="G4" s="13">
        <f>VLOOKUP($C4,'Minor Girls'!$I$4:$O$10,5,FALSE)</f>
        <v>21</v>
      </c>
      <c r="H4" s="13">
        <f>VLOOKUP($C4,'Minor Girls'!$I$4:$O$10,6,FALSE)</f>
        <v>34</v>
      </c>
      <c r="I4" s="32">
        <f>VLOOKUP($C4,'Minor Girls'!$I$4:$O$10,7,FALSE)</f>
        <v>43</v>
      </c>
      <c r="J4" s="39">
        <f t="shared" si="0"/>
        <v>6</v>
      </c>
      <c r="K4" s="42">
        <f t="shared" si="1"/>
        <v>127</v>
      </c>
      <c r="L4" s="44">
        <f>VLOOKUP($C4,'Minor Girls'!$I$4:$R$10,10,FALSE)</f>
        <v>2</v>
      </c>
      <c r="N4" s="112" t="s">
        <v>581</v>
      </c>
      <c r="O4" s="103" t="s">
        <v>14</v>
      </c>
      <c r="P4" s="126">
        <f t="shared" si="2"/>
        <v>36</v>
      </c>
      <c r="Q4" s="117">
        <f t="shared" si="3"/>
        <v>704</v>
      </c>
      <c r="S4" s="131">
        <f t="shared" ref="S4:S9" si="5">SUMIFS($L:$L,$C:$C,$O4,$A:$A,S$2)</f>
        <v>4</v>
      </c>
      <c r="T4" s="132">
        <f t="shared" si="4"/>
        <v>3</v>
      </c>
      <c r="U4" s="132">
        <f t="shared" si="4"/>
        <v>4</v>
      </c>
      <c r="V4" s="132">
        <f t="shared" si="4"/>
        <v>4</v>
      </c>
      <c r="W4" s="132">
        <f t="shared" si="4"/>
        <v>2</v>
      </c>
      <c r="X4" s="133">
        <f t="shared" si="4"/>
        <v>1</v>
      </c>
    </row>
    <row r="5" spans="1:24" ht="15.75">
      <c r="A5" s="15" t="s">
        <v>15</v>
      </c>
      <c r="B5" s="102"/>
      <c r="C5" s="8" t="s">
        <v>20</v>
      </c>
      <c r="D5" s="13">
        <f>VLOOKUP($C5,'Minor Girls'!$I$4:$O$10,2,FALSE)</f>
        <v>3</v>
      </c>
      <c r="E5" s="13">
        <f>VLOOKUP($C5,'Minor Girls'!$I$4:$O$10,3,FALSE)</f>
        <v>10</v>
      </c>
      <c r="F5" s="13">
        <f>VLOOKUP($C5,'Minor Girls'!$I$4:$O$10,4,FALSE)</f>
        <v>16</v>
      </c>
      <c r="G5" s="13">
        <f>VLOOKUP($C5,'Minor Girls'!$I$4:$O$10,5,FALSE)</f>
        <v>27</v>
      </c>
      <c r="H5" s="13">
        <f>VLOOKUP($C5,'Minor Girls'!$I$4:$O$10,6,FALSE)</f>
        <v>29</v>
      </c>
      <c r="I5" s="32">
        <f>VLOOKUP($C5,'Minor Girls'!$I$4:$O$10,7,FALSE)</f>
        <v>49</v>
      </c>
      <c r="J5" s="39">
        <f t="shared" si="0"/>
        <v>6</v>
      </c>
      <c r="K5" s="42">
        <f t="shared" si="1"/>
        <v>134</v>
      </c>
      <c r="L5" s="44">
        <f>VLOOKUP($C5,'Minor Girls'!$I$4:$R$10,10,FALSE)</f>
        <v>3</v>
      </c>
      <c r="N5" s="112" t="s">
        <v>581</v>
      </c>
      <c r="O5" s="105" t="s">
        <v>18</v>
      </c>
      <c r="P5" s="126">
        <f t="shared" si="2"/>
        <v>36</v>
      </c>
      <c r="Q5" s="117">
        <f t="shared" si="3"/>
        <v>704</v>
      </c>
      <c r="S5" s="131">
        <f t="shared" si="5"/>
        <v>1</v>
      </c>
      <c r="T5" s="132">
        <f t="shared" si="4"/>
        <v>4</v>
      </c>
      <c r="U5" s="132">
        <f t="shared" si="4"/>
        <v>3</v>
      </c>
      <c r="V5" s="132">
        <f t="shared" si="4"/>
        <v>5</v>
      </c>
      <c r="W5" s="132">
        <f t="shared" si="4"/>
        <v>3</v>
      </c>
      <c r="X5" s="133">
        <f t="shared" si="4"/>
        <v>3</v>
      </c>
    </row>
    <row r="6" spans="1:24" ht="15.75">
      <c r="A6" s="15" t="s">
        <v>15</v>
      </c>
      <c r="B6" s="102"/>
      <c r="C6" s="28" t="s">
        <v>14</v>
      </c>
      <c r="D6" s="13">
        <f>VLOOKUP($C6,'Minor Girls'!$I$4:$O$10,2,FALSE)</f>
        <v>7</v>
      </c>
      <c r="E6" s="13">
        <f>VLOOKUP($C6,'Minor Girls'!$I$4:$O$10,3,FALSE)</f>
        <v>14</v>
      </c>
      <c r="F6" s="13">
        <f>VLOOKUP($C6,'Minor Girls'!$I$4:$O$10,4,FALSE)</f>
        <v>15</v>
      </c>
      <c r="G6" s="13">
        <f>VLOOKUP($C6,'Minor Girls'!$I$4:$O$10,5,FALSE)</f>
        <v>32</v>
      </c>
      <c r="H6" s="13">
        <f>VLOOKUP($C6,'Minor Girls'!$I$4:$O$10,6,FALSE)</f>
        <v>33</v>
      </c>
      <c r="I6" s="32">
        <f>VLOOKUP($C6,'Minor Girls'!$I$4:$O$10,7,FALSE)</f>
        <v>36</v>
      </c>
      <c r="J6" s="39">
        <f t="shared" si="0"/>
        <v>6</v>
      </c>
      <c r="K6" s="42">
        <f t="shared" si="1"/>
        <v>137</v>
      </c>
      <c r="L6" s="44">
        <f>VLOOKUP($C6,'Minor Girls'!$I$4:$R$10,10,FALSE)</f>
        <v>4</v>
      </c>
      <c r="N6" s="111">
        <v>4</v>
      </c>
      <c r="O6" s="103" t="s">
        <v>19</v>
      </c>
      <c r="P6" s="126">
        <f t="shared" si="2"/>
        <v>36</v>
      </c>
      <c r="Q6" s="117">
        <f t="shared" si="3"/>
        <v>895</v>
      </c>
      <c r="S6" s="131">
        <f t="shared" si="5"/>
        <v>2</v>
      </c>
      <c r="T6" s="132">
        <f t="shared" si="4"/>
        <v>5</v>
      </c>
      <c r="U6" s="132">
        <f t="shared" si="4"/>
        <v>5</v>
      </c>
      <c r="V6" s="132">
        <f t="shared" si="4"/>
        <v>1</v>
      </c>
      <c r="W6" s="132">
        <f t="shared" si="4"/>
        <v>5</v>
      </c>
      <c r="X6" s="133">
        <f t="shared" si="4"/>
        <v>5</v>
      </c>
    </row>
    <row r="7" spans="1:24" ht="15.75">
      <c r="A7" s="15" t="s">
        <v>15</v>
      </c>
      <c r="B7" s="102"/>
      <c r="C7" s="8" t="s">
        <v>21</v>
      </c>
      <c r="D7" s="13">
        <f>VLOOKUP($C7,'Minor Girls'!$I$4:$O$10,2,FALSE)</f>
        <v>12</v>
      </c>
      <c r="E7" s="13">
        <f>VLOOKUP($C7,'Minor Girls'!$I$4:$O$10,3,FALSE)</f>
        <v>24</v>
      </c>
      <c r="F7" s="13">
        <f>VLOOKUP($C7,'Minor Girls'!$I$4:$O$10,4,FALSE)</f>
        <v>25</v>
      </c>
      <c r="G7" s="13">
        <f>VLOOKUP($C7,'Minor Girls'!$I$4:$O$10,5,FALSE)</f>
        <v>38</v>
      </c>
      <c r="H7" s="13">
        <f>VLOOKUP($C7,'Minor Girls'!$I$4:$O$10,6,FALSE)</f>
        <v>40</v>
      </c>
      <c r="I7" s="32">
        <f>VLOOKUP($C7,'Minor Girls'!$I$4:$O$10,7,FALSE)</f>
        <v>41</v>
      </c>
      <c r="J7" s="39">
        <f t="shared" si="0"/>
        <v>6</v>
      </c>
      <c r="K7" s="42">
        <f t="shared" si="1"/>
        <v>180</v>
      </c>
      <c r="L7" s="44">
        <f>VLOOKUP($C7,'Minor Girls'!$I$4:$R$10,10,FALSE)</f>
        <v>5</v>
      </c>
      <c r="N7" s="111">
        <v>5</v>
      </c>
      <c r="O7" s="103" t="s">
        <v>21</v>
      </c>
      <c r="P7" s="126">
        <f t="shared" si="2"/>
        <v>36</v>
      </c>
      <c r="Q7" s="117">
        <f t="shared" si="3"/>
        <v>1012</v>
      </c>
      <c r="S7" s="131">
        <f t="shared" si="5"/>
        <v>5</v>
      </c>
      <c r="T7" s="132">
        <f t="shared" si="4"/>
        <v>2</v>
      </c>
      <c r="U7" s="132">
        <f t="shared" si="4"/>
        <v>6</v>
      </c>
      <c r="V7" s="132">
        <f t="shared" si="4"/>
        <v>6</v>
      </c>
      <c r="W7" s="132">
        <f t="shared" si="4"/>
        <v>4</v>
      </c>
      <c r="X7" s="133">
        <f t="shared" si="4"/>
        <v>6</v>
      </c>
    </row>
    <row r="8" spans="1:24" ht="15.75">
      <c r="A8" s="15" t="s">
        <v>15</v>
      </c>
      <c r="B8" s="102"/>
      <c r="C8" s="8" t="s">
        <v>13</v>
      </c>
      <c r="D8" s="13">
        <f>VLOOKUP($C8,'Minor Girls'!$I$4:$O$10,2,FALSE)</f>
        <v>5</v>
      </c>
      <c r="E8" s="13">
        <f>VLOOKUP($C8,'Minor Girls'!$I$4:$O$10,3,FALSE)</f>
        <v>17</v>
      </c>
      <c r="F8" s="13">
        <f>VLOOKUP($C8,'Minor Girls'!$I$4:$O$10,4,FALSE)</f>
        <v>22</v>
      </c>
      <c r="G8" s="13">
        <f>VLOOKUP($C8,'Minor Girls'!$I$4:$O$10,5,FALSE)</f>
        <v>35</v>
      </c>
      <c r="H8" s="13">
        <f>VLOOKUP($C8,'Minor Girls'!$I$4:$O$10,6,FALSE)</f>
        <v>50</v>
      </c>
      <c r="I8" s="32">
        <f>VLOOKUP($C8,'Minor Girls'!$I$4:$O$10,7,FALSE)</f>
        <v>53</v>
      </c>
      <c r="J8" s="39">
        <f t="shared" si="0"/>
        <v>6</v>
      </c>
      <c r="K8" s="42">
        <f t="shared" si="1"/>
        <v>182</v>
      </c>
      <c r="L8" s="44">
        <f>VLOOKUP($C8,'Minor Girls'!$I$4:$R$10,10,FALSE)</f>
        <v>6</v>
      </c>
      <c r="N8" s="111">
        <v>6</v>
      </c>
      <c r="O8" s="103" t="s">
        <v>13</v>
      </c>
      <c r="P8" s="126">
        <f t="shared" si="2"/>
        <v>36</v>
      </c>
      <c r="Q8" s="117">
        <f t="shared" si="3"/>
        <v>1108</v>
      </c>
      <c r="S8" s="131">
        <f t="shared" si="5"/>
        <v>6</v>
      </c>
      <c r="T8" s="132">
        <f t="shared" si="4"/>
        <v>6</v>
      </c>
      <c r="U8" s="132">
        <f t="shared" si="4"/>
        <v>2</v>
      </c>
      <c r="V8" s="132">
        <f t="shared" si="4"/>
        <v>7</v>
      </c>
      <c r="W8" s="132">
        <f t="shared" si="4"/>
        <v>6</v>
      </c>
      <c r="X8" s="133">
        <f t="shared" si="4"/>
        <v>4</v>
      </c>
    </row>
    <row r="9" spans="1:24" ht="16.5" thickBot="1">
      <c r="A9" s="15" t="s">
        <v>15</v>
      </c>
      <c r="B9" s="102"/>
      <c r="C9" s="8" t="s">
        <v>28</v>
      </c>
      <c r="D9" s="13">
        <f>VLOOKUP($C9,'Minor Girls'!$I$4:$O$10,2,FALSE)</f>
        <v>8</v>
      </c>
      <c r="E9" s="13">
        <f>VLOOKUP($C9,'Minor Girls'!$I$4:$O$10,3,FALSE)</f>
        <v>11</v>
      </c>
      <c r="F9" s="13">
        <f>VLOOKUP($C9,'Minor Girls'!$I$4:$O$10,4,FALSE)</f>
        <v>19</v>
      </c>
      <c r="G9" s="13">
        <f>VLOOKUP($C9,'Minor Girls'!$I$4:$O$10,5,FALSE)</f>
        <v>20</v>
      </c>
      <c r="H9" s="13">
        <f>VLOOKUP($C9,'Minor Girls'!$I$4:$O$10,6,FALSE)</f>
        <v>23</v>
      </c>
      <c r="I9" s="32" t="e">
        <f>VLOOKUP($C9,'Minor Girls'!$I$4:$O$10,7,FALSE)</f>
        <v>#NUM!</v>
      </c>
      <c r="J9" s="40">
        <f t="shared" si="0"/>
        <v>5</v>
      </c>
      <c r="K9" s="34" t="e">
        <f t="shared" si="1"/>
        <v>#NUM!</v>
      </c>
      <c r="L9" s="45" t="str">
        <f>VLOOKUP($C9,'Minor Girls'!$I$4:$R$10,10,FALSE)</f>
        <v>n/a</v>
      </c>
      <c r="N9" s="113"/>
      <c r="O9" s="114" t="s">
        <v>28</v>
      </c>
      <c r="P9" s="127">
        <f t="shared" si="2"/>
        <v>19</v>
      </c>
      <c r="Q9" s="118" t="str">
        <f t="shared" si="3"/>
        <v>n/a</v>
      </c>
      <c r="S9" s="134">
        <f t="shared" si="5"/>
        <v>0</v>
      </c>
      <c r="T9" s="135">
        <f t="shared" si="4"/>
        <v>0</v>
      </c>
      <c r="U9" s="135">
        <f t="shared" si="4"/>
        <v>0</v>
      </c>
      <c r="V9" s="135">
        <f t="shared" si="4"/>
        <v>2</v>
      </c>
      <c r="W9" s="135">
        <f t="shared" si="4"/>
        <v>0</v>
      </c>
      <c r="X9" s="136">
        <f t="shared" si="4"/>
        <v>0</v>
      </c>
    </row>
    <row r="11" spans="1:24" ht="30">
      <c r="A11" s="36" t="s">
        <v>36</v>
      </c>
      <c r="B11" s="101"/>
      <c r="C11" s="9" t="s">
        <v>6</v>
      </c>
      <c r="D11" s="29">
        <v>1</v>
      </c>
      <c r="E11" s="29">
        <v>2</v>
      </c>
      <c r="F11" s="29">
        <v>3</v>
      </c>
      <c r="G11" s="29">
        <v>4</v>
      </c>
      <c r="H11" s="29">
        <v>5</v>
      </c>
      <c r="I11" s="31">
        <v>6</v>
      </c>
      <c r="J11" s="137" t="s">
        <v>35</v>
      </c>
      <c r="K11" s="41" t="s">
        <v>41</v>
      </c>
      <c r="L11" s="43" t="s">
        <v>17</v>
      </c>
    </row>
    <row r="12" spans="1:24" ht="18.75">
      <c r="A12" s="15" t="s">
        <v>23</v>
      </c>
      <c r="B12" s="102"/>
      <c r="C12" s="107" t="s">
        <v>20</v>
      </c>
      <c r="D12" s="106">
        <f>VLOOKUP($C12,'Junior Girls'!$I$4:$O$10,2,FALSE)</f>
        <v>1</v>
      </c>
      <c r="E12" s="106">
        <f>VLOOKUP($C12,'Junior Girls'!$I$4:$O$10,3,FALSE)</f>
        <v>2</v>
      </c>
      <c r="F12" s="106">
        <f>VLOOKUP($C12,'Junior Girls'!$I$4:$O$10,4,FALSE)</f>
        <v>5</v>
      </c>
      <c r="G12" s="106">
        <f>VLOOKUP($C12,'Junior Girls'!$I$4:$O$10,5,FALSE)</f>
        <v>7</v>
      </c>
      <c r="H12" s="106">
        <f>VLOOKUP($C12,'Junior Girls'!$I$4:$O$10,6,FALSE)</f>
        <v>8</v>
      </c>
      <c r="I12" s="106">
        <f>VLOOKUP($C12,'Junior Girls'!$I$4:$O$10,7,FALSE)</f>
        <v>15</v>
      </c>
      <c r="J12" s="123">
        <f t="shared" ref="J12:J18" si="6">COUNTIF(D12:I12,"&gt;0")</f>
        <v>6</v>
      </c>
      <c r="K12" s="122">
        <f t="shared" ref="K12:K18" si="7">SUM(D12:I12)</f>
        <v>38</v>
      </c>
      <c r="L12" s="119">
        <f>VLOOKUP($C12,'Junior Girls'!$I$4:$R$10,10,FALSE)</f>
        <v>1</v>
      </c>
    </row>
    <row r="13" spans="1:24">
      <c r="A13" s="15" t="s">
        <v>23</v>
      </c>
      <c r="B13" s="102"/>
      <c r="C13" s="8" t="s">
        <v>21</v>
      </c>
      <c r="D13" s="13">
        <f>VLOOKUP($C13,'Junior Girls'!$I$4:$O$10,2,FALSE)</f>
        <v>3</v>
      </c>
      <c r="E13" s="13">
        <f>VLOOKUP($C13,'Junior Girls'!$I$4:$O$10,3,FALSE)</f>
        <v>11</v>
      </c>
      <c r="F13" s="13">
        <f>VLOOKUP($C13,'Junior Girls'!$I$4:$O$10,4,FALSE)</f>
        <v>17</v>
      </c>
      <c r="G13" s="13">
        <f>VLOOKUP($C13,'Junior Girls'!$I$4:$O$10,5,FALSE)</f>
        <v>18</v>
      </c>
      <c r="H13" s="13">
        <f>VLOOKUP($C13,'Junior Girls'!$I$4:$O$10,6,FALSE)</f>
        <v>19</v>
      </c>
      <c r="I13" s="13">
        <f>VLOOKUP($C13,'Junior Girls'!$I$4:$O$10,7,FALSE)</f>
        <v>23</v>
      </c>
      <c r="J13" s="33">
        <f t="shared" si="6"/>
        <v>6</v>
      </c>
      <c r="K13" s="42">
        <f t="shared" si="7"/>
        <v>91</v>
      </c>
      <c r="L13" s="44">
        <f>VLOOKUP($C13,'Junior Girls'!$I$4:$R$10,10,FALSE)</f>
        <v>2</v>
      </c>
    </row>
    <row r="14" spans="1:24">
      <c r="A14" s="15" t="s">
        <v>23</v>
      </c>
      <c r="B14" s="102"/>
      <c r="C14" s="28" t="s">
        <v>14</v>
      </c>
      <c r="D14" s="13">
        <f>VLOOKUP($C14,'Junior Girls'!$I$4:$O$10,2,FALSE)</f>
        <v>10</v>
      </c>
      <c r="E14" s="13">
        <f>VLOOKUP($C14,'Junior Girls'!$I$4:$O$10,3,FALSE)</f>
        <v>16</v>
      </c>
      <c r="F14" s="13">
        <f>VLOOKUP($C14,'Junior Girls'!$I$4:$O$10,4,FALSE)</f>
        <v>21</v>
      </c>
      <c r="G14" s="13">
        <f>VLOOKUP($C14,'Junior Girls'!$I$4:$O$10,5,FALSE)</f>
        <v>22</v>
      </c>
      <c r="H14" s="13">
        <f>VLOOKUP($C14,'Junior Girls'!$I$4:$O$10,6,FALSE)</f>
        <v>32</v>
      </c>
      <c r="I14" s="13">
        <f>VLOOKUP($C14,'Junior Girls'!$I$4:$O$10,7,FALSE)</f>
        <v>33</v>
      </c>
      <c r="J14" s="33">
        <f t="shared" si="6"/>
        <v>6</v>
      </c>
      <c r="K14" s="42">
        <f t="shared" si="7"/>
        <v>134</v>
      </c>
      <c r="L14" s="44">
        <f>VLOOKUP($C14,'Junior Girls'!$I$4:$R$10,10,FALSE)</f>
        <v>3</v>
      </c>
    </row>
    <row r="15" spans="1:24">
      <c r="A15" s="15" t="s">
        <v>23</v>
      </c>
      <c r="B15" s="102"/>
      <c r="C15" s="8" t="s">
        <v>18</v>
      </c>
      <c r="D15" s="13">
        <f>VLOOKUP($C15,'Junior Girls'!$I$4:$O$10,2,FALSE)</f>
        <v>4</v>
      </c>
      <c r="E15" s="13">
        <f>VLOOKUP($C15,'Junior Girls'!$I$4:$O$10,3,FALSE)</f>
        <v>6</v>
      </c>
      <c r="F15" s="13">
        <f>VLOOKUP($C15,'Junior Girls'!$I$4:$O$10,4,FALSE)</f>
        <v>29</v>
      </c>
      <c r="G15" s="13">
        <f>VLOOKUP($C15,'Junior Girls'!$I$4:$O$10,5,FALSE)</f>
        <v>30</v>
      </c>
      <c r="H15" s="13">
        <f>VLOOKUP($C15,'Junior Girls'!$I$4:$O$10,6,FALSE)</f>
        <v>31</v>
      </c>
      <c r="I15" s="13">
        <f>VLOOKUP($C15,'Junior Girls'!$I$4:$O$10,7,FALSE)</f>
        <v>47</v>
      </c>
      <c r="J15" s="33">
        <f t="shared" si="6"/>
        <v>6</v>
      </c>
      <c r="K15" s="42">
        <f t="shared" si="7"/>
        <v>147</v>
      </c>
      <c r="L15" s="44">
        <f>VLOOKUP($C15,'Junior Girls'!$I$4:$R$10,10,FALSE)</f>
        <v>4</v>
      </c>
    </row>
    <row r="16" spans="1:24">
      <c r="A16" s="15" t="s">
        <v>23</v>
      </c>
      <c r="B16" s="102"/>
      <c r="C16" s="8" t="s">
        <v>19</v>
      </c>
      <c r="D16" s="13">
        <f>VLOOKUP($C16,'Junior Girls'!$I$4:$O$10,2,FALSE)</f>
        <v>14</v>
      </c>
      <c r="E16" s="13">
        <f>VLOOKUP($C16,'Junior Girls'!$I$4:$O$10,3,FALSE)</f>
        <v>24</v>
      </c>
      <c r="F16" s="13">
        <f>VLOOKUP($C16,'Junior Girls'!$I$4:$O$10,4,FALSE)</f>
        <v>35</v>
      </c>
      <c r="G16" s="13">
        <f>VLOOKUP($C16,'Junior Girls'!$I$4:$O$10,5,FALSE)</f>
        <v>40</v>
      </c>
      <c r="H16" s="13">
        <f>VLOOKUP($C16,'Junior Girls'!$I$4:$O$10,6,FALSE)</f>
        <v>42</v>
      </c>
      <c r="I16" s="13">
        <f>VLOOKUP($C16,'Junior Girls'!$I$4:$O$10,7,FALSE)</f>
        <v>43</v>
      </c>
      <c r="J16" s="33">
        <f t="shared" si="6"/>
        <v>6</v>
      </c>
      <c r="K16" s="42">
        <f t="shared" si="7"/>
        <v>198</v>
      </c>
      <c r="L16" s="44">
        <f>VLOOKUP($C16,'Junior Girls'!$I$4:$R$10,10,FALSE)</f>
        <v>5</v>
      </c>
    </row>
    <row r="17" spans="1:12">
      <c r="A17" s="15" t="s">
        <v>23</v>
      </c>
      <c r="B17" s="102"/>
      <c r="C17" s="8" t="s">
        <v>13</v>
      </c>
      <c r="D17" s="13">
        <f>VLOOKUP($C17,'Junior Girls'!$I$4:$O$10,2,FALSE)</f>
        <v>13</v>
      </c>
      <c r="E17" s="13">
        <f>VLOOKUP($C17,'Junior Girls'!$I$4:$O$10,3,FALSE)</f>
        <v>37</v>
      </c>
      <c r="F17" s="13">
        <f>VLOOKUP($C17,'Junior Girls'!$I$4:$O$10,4,FALSE)</f>
        <v>41</v>
      </c>
      <c r="G17" s="13">
        <f>VLOOKUP($C17,'Junior Girls'!$I$4:$O$10,5,FALSE)</f>
        <v>55</v>
      </c>
      <c r="H17" s="13">
        <f>VLOOKUP($C17,'Junior Girls'!$I$4:$O$10,6,FALSE)</f>
        <v>64</v>
      </c>
      <c r="I17" s="13">
        <f>VLOOKUP($C17,'Junior Girls'!$I$4:$O$10,7,FALSE)</f>
        <v>68</v>
      </c>
      <c r="J17" s="33">
        <f t="shared" si="6"/>
        <v>6</v>
      </c>
      <c r="K17" s="42">
        <f t="shared" si="7"/>
        <v>278</v>
      </c>
      <c r="L17" s="44">
        <f>VLOOKUP($C17,'Junior Girls'!$I$4:$R$10,10,FALSE)</f>
        <v>6</v>
      </c>
    </row>
    <row r="18" spans="1:12" ht="15.75" thickBot="1">
      <c r="A18" s="15" t="s">
        <v>23</v>
      </c>
      <c r="B18" s="102"/>
      <c r="C18" s="8" t="s">
        <v>28</v>
      </c>
      <c r="D18" s="13">
        <f>VLOOKUP($C18,'Junior Girls'!$I$4:$O$10,2,FALSE)</f>
        <v>9</v>
      </c>
      <c r="E18" s="13">
        <f>VLOOKUP($C18,'Junior Girls'!$I$4:$O$10,3,FALSE)</f>
        <v>12</v>
      </c>
      <c r="F18" s="13">
        <f>VLOOKUP($C18,'Junior Girls'!$I$4:$O$10,4,FALSE)</f>
        <v>61</v>
      </c>
      <c r="G18" s="13">
        <f>VLOOKUP($C18,'Junior Girls'!$I$4:$O$10,5,FALSE)</f>
        <v>72</v>
      </c>
      <c r="H18" s="13" t="e">
        <f>VLOOKUP($C18,'Junior Girls'!$I$4:$O$10,6,FALSE)</f>
        <v>#NUM!</v>
      </c>
      <c r="I18" s="13" t="e">
        <f>VLOOKUP($C18,'Junior Girls'!$I$4:$O$10,7,FALSE)</f>
        <v>#NUM!</v>
      </c>
      <c r="J18" s="34">
        <f t="shared" si="6"/>
        <v>4</v>
      </c>
      <c r="K18" s="34" t="e">
        <f t="shared" si="7"/>
        <v>#NUM!</v>
      </c>
      <c r="L18" s="45" t="str">
        <f>VLOOKUP($C18,'Junior Girls'!$I$4:$R$10,10,FALSE)</f>
        <v>n/a</v>
      </c>
    </row>
    <row r="20" spans="1:12" ht="30">
      <c r="A20" s="36" t="s">
        <v>37</v>
      </c>
      <c r="B20" s="101"/>
      <c r="C20" s="9" t="s">
        <v>6</v>
      </c>
      <c r="D20" s="29">
        <v>1</v>
      </c>
      <c r="E20" s="29">
        <v>2</v>
      </c>
      <c r="F20" s="29">
        <v>3</v>
      </c>
      <c r="G20" s="29">
        <v>4</v>
      </c>
      <c r="H20" s="29">
        <v>5</v>
      </c>
      <c r="I20" s="31">
        <v>6</v>
      </c>
      <c r="J20" s="137" t="s">
        <v>35</v>
      </c>
      <c r="K20" s="41" t="s">
        <v>41</v>
      </c>
      <c r="L20" s="43" t="s">
        <v>17</v>
      </c>
    </row>
    <row r="21" spans="1:12" ht="18.75">
      <c r="A21" s="15" t="s">
        <v>25</v>
      </c>
      <c r="B21" s="102"/>
      <c r="C21" s="107" t="s">
        <v>20</v>
      </c>
      <c r="D21" s="106">
        <f>VLOOKUP($C21,'Inter Girls'!$I$4:$O$10,2,FALSE)</f>
        <v>4</v>
      </c>
      <c r="E21" s="106">
        <f>VLOOKUP($C21,'Inter Girls'!$I$4:$O$10,3,FALSE)</f>
        <v>8</v>
      </c>
      <c r="F21" s="106">
        <f>VLOOKUP($C21,'Inter Girls'!$I$4:$O$10,4,FALSE)</f>
        <v>10</v>
      </c>
      <c r="G21" s="106">
        <f>VLOOKUP($C21,'Inter Girls'!$I$4:$O$10,5,FALSE)</f>
        <v>11</v>
      </c>
      <c r="H21" s="106">
        <f>VLOOKUP($C21,'Inter Girls'!$I$4:$O$10,6,FALSE)</f>
        <v>15</v>
      </c>
      <c r="I21" s="106">
        <f>VLOOKUP($C21,'Inter Girls'!$I$4:$O$10,7,FALSE)</f>
        <v>17</v>
      </c>
      <c r="J21" s="123">
        <f t="shared" ref="J21:J27" si="8">COUNTIF(D21:I21,"&gt;0")</f>
        <v>6</v>
      </c>
      <c r="K21" s="122">
        <f t="shared" ref="K21:K27" si="9">SUM(D21:I21)</f>
        <v>65</v>
      </c>
      <c r="L21" s="119">
        <f>VLOOKUP($C21,'Inter Girls'!$I$4:$R$10,10,FALSE)</f>
        <v>1</v>
      </c>
    </row>
    <row r="22" spans="1:12">
      <c r="A22" s="15" t="s">
        <v>25</v>
      </c>
      <c r="B22" s="102"/>
      <c r="C22" s="8" t="s">
        <v>13</v>
      </c>
      <c r="D22" s="13">
        <f>VLOOKUP($C22,'Inter Girls'!$I$4:$O$10,2,FALSE)</f>
        <v>3</v>
      </c>
      <c r="E22" s="13">
        <f>VLOOKUP($C22,'Inter Girls'!$I$4:$O$10,3,FALSE)</f>
        <v>5</v>
      </c>
      <c r="F22" s="13">
        <f>VLOOKUP($C22,'Inter Girls'!$I$4:$O$10,4,FALSE)</f>
        <v>14</v>
      </c>
      <c r="G22" s="13">
        <f>VLOOKUP($C22,'Inter Girls'!$I$4:$O$10,5,FALSE)</f>
        <v>16</v>
      </c>
      <c r="H22" s="13">
        <f>VLOOKUP($C22,'Inter Girls'!$I$4:$O$10,6,FALSE)</f>
        <v>19</v>
      </c>
      <c r="I22" s="13">
        <f>VLOOKUP($C22,'Inter Girls'!$I$4:$O$10,7,FALSE)</f>
        <v>23</v>
      </c>
      <c r="J22" s="33">
        <f t="shared" si="8"/>
        <v>6</v>
      </c>
      <c r="K22" s="42">
        <f t="shared" si="9"/>
        <v>80</v>
      </c>
      <c r="L22" s="44">
        <f>VLOOKUP($C22,'Inter Girls'!$I$4:$R$10,10,FALSE)</f>
        <v>2</v>
      </c>
    </row>
    <row r="23" spans="1:12">
      <c r="A23" s="15" t="s">
        <v>25</v>
      </c>
      <c r="B23" s="102"/>
      <c r="C23" s="8" t="s">
        <v>18</v>
      </c>
      <c r="D23" s="13">
        <f>VLOOKUP($C23,'Inter Girls'!$I$4:$O$10,2,FALSE)</f>
        <v>1</v>
      </c>
      <c r="E23" s="13">
        <f>VLOOKUP($C23,'Inter Girls'!$I$4:$O$10,3,FALSE)</f>
        <v>2</v>
      </c>
      <c r="F23" s="13">
        <f>VLOOKUP($C23,'Inter Girls'!$I$4:$O$10,4,FALSE)</f>
        <v>9</v>
      </c>
      <c r="G23" s="13">
        <f>VLOOKUP($C23,'Inter Girls'!$I$4:$O$10,5,FALSE)</f>
        <v>13</v>
      </c>
      <c r="H23" s="13">
        <f>VLOOKUP($C23,'Inter Girls'!$I$4:$O$10,6,FALSE)</f>
        <v>24</v>
      </c>
      <c r="I23" s="13">
        <f>VLOOKUP($C23,'Inter Girls'!$I$4:$O$10,7,FALSE)</f>
        <v>36</v>
      </c>
      <c r="J23" s="33">
        <f t="shared" si="8"/>
        <v>6</v>
      </c>
      <c r="K23" s="42">
        <f t="shared" si="9"/>
        <v>85</v>
      </c>
      <c r="L23" s="44">
        <f>VLOOKUP($C23,'Inter Girls'!$I$4:$R$10,10,FALSE)</f>
        <v>3</v>
      </c>
    </row>
    <row r="24" spans="1:12">
      <c r="A24" s="15" t="s">
        <v>25</v>
      </c>
      <c r="B24" s="102"/>
      <c r="C24" s="28" t="s">
        <v>14</v>
      </c>
      <c r="D24" s="13">
        <f>VLOOKUP($C24,'Inter Girls'!$I$4:$O$10,2,FALSE)</f>
        <v>18</v>
      </c>
      <c r="E24" s="13">
        <f>VLOOKUP($C24,'Inter Girls'!$I$4:$O$10,3,FALSE)</f>
        <v>20</v>
      </c>
      <c r="F24" s="13">
        <f>VLOOKUP($C24,'Inter Girls'!$I$4:$O$10,4,FALSE)</f>
        <v>21</v>
      </c>
      <c r="G24" s="13">
        <f>VLOOKUP($C24,'Inter Girls'!$I$4:$O$10,5,FALSE)</f>
        <v>27</v>
      </c>
      <c r="H24" s="13">
        <f>VLOOKUP($C24,'Inter Girls'!$I$4:$O$10,6,FALSE)</f>
        <v>29</v>
      </c>
      <c r="I24" s="13">
        <f>VLOOKUP($C24,'Inter Girls'!$I$4:$O$10,7,FALSE)</f>
        <v>37</v>
      </c>
      <c r="J24" s="33">
        <f t="shared" si="8"/>
        <v>6</v>
      </c>
      <c r="K24" s="42">
        <f t="shared" si="9"/>
        <v>152</v>
      </c>
      <c r="L24" s="44">
        <f>VLOOKUP($C24,'Inter Girls'!$I$4:$R$10,10,FALSE)</f>
        <v>4</v>
      </c>
    </row>
    <row r="25" spans="1:12">
      <c r="A25" s="15" t="s">
        <v>25</v>
      </c>
      <c r="B25" s="102"/>
      <c r="C25" s="8" t="s">
        <v>19</v>
      </c>
      <c r="D25" s="13">
        <f>VLOOKUP($C25,'Inter Girls'!$I$4:$O$10,2,FALSE)</f>
        <v>12</v>
      </c>
      <c r="E25" s="13">
        <f>VLOOKUP($C25,'Inter Girls'!$I$4:$O$10,3,FALSE)</f>
        <v>26</v>
      </c>
      <c r="F25" s="13">
        <f>VLOOKUP($C25,'Inter Girls'!$I$4:$O$10,4,FALSE)</f>
        <v>28</v>
      </c>
      <c r="G25" s="13">
        <f>VLOOKUP($C25,'Inter Girls'!$I$4:$O$10,5,FALSE)</f>
        <v>31</v>
      </c>
      <c r="H25" s="13">
        <f>VLOOKUP($C25,'Inter Girls'!$I$4:$O$10,6,FALSE)</f>
        <v>32</v>
      </c>
      <c r="I25" s="13">
        <f>VLOOKUP($C25,'Inter Girls'!$I$4:$O$10,7,FALSE)</f>
        <v>34</v>
      </c>
      <c r="J25" s="33">
        <f t="shared" si="8"/>
        <v>6</v>
      </c>
      <c r="K25" s="42">
        <f t="shared" si="9"/>
        <v>163</v>
      </c>
      <c r="L25" s="44">
        <f>VLOOKUP($C25,'Inter Girls'!$I$4:$R$10,10,FALSE)</f>
        <v>5</v>
      </c>
    </row>
    <row r="26" spans="1:12">
      <c r="A26" s="15" t="s">
        <v>25</v>
      </c>
      <c r="B26" s="102"/>
      <c r="C26" s="8" t="s">
        <v>21</v>
      </c>
      <c r="D26" s="13">
        <f>VLOOKUP($C26,'Inter Girls'!$I$4:$O$10,2,FALSE)</f>
        <v>7</v>
      </c>
      <c r="E26" s="13">
        <f>VLOOKUP($C26,'Inter Girls'!$I$4:$O$10,3,FALSE)</f>
        <v>25</v>
      </c>
      <c r="F26" s="13">
        <f>VLOOKUP($C26,'Inter Girls'!$I$4:$O$10,4,FALSE)</f>
        <v>33</v>
      </c>
      <c r="G26" s="13">
        <f>VLOOKUP($C26,'Inter Girls'!$I$4:$O$10,5,FALSE)</f>
        <v>41</v>
      </c>
      <c r="H26" s="13">
        <f>VLOOKUP($C26,'Inter Girls'!$I$4:$O$10,6,FALSE)</f>
        <v>43</v>
      </c>
      <c r="I26" s="13">
        <f>VLOOKUP($C26,'Inter Girls'!$I$4:$O$10,7,FALSE)</f>
        <v>44</v>
      </c>
      <c r="J26" s="33">
        <f t="shared" si="8"/>
        <v>6</v>
      </c>
      <c r="K26" s="42">
        <f t="shared" si="9"/>
        <v>193</v>
      </c>
      <c r="L26" s="44">
        <f>VLOOKUP($C26,'Inter Girls'!$I$4:$R$10,10,FALSE)</f>
        <v>6</v>
      </c>
    </row>
    <row r="27" spans="1:12" ht="15.75" thickBot="1">
      <c r="A27" s="15" t="s">
        <v>25</v>
      </c>
      <c r="B27" s="102"/>
      <c r="C27" s="8" t="s">
        <v>28</v>
      </c>
      <c r="D27" s="13">
        <f>VLOOKUP($C27,'Inter Girls'!$I$4:$O$10,2,FALSE)</f>
        <v>6</v>
      </c>
      <c r="E27" s="13" t="e">
        <f>VLOOKUP($C27,'Inter Girls'!$I$4:$O$10,3,FALSE)</f>
        <v>#NUM!</v>
      </c>
      <c r="F27" s="13" t="e">
        <f>VLOOKUP($C27,'Inter Girls'!$I$4:$O$10,4,FALSE)</f>
        <v>#NUM!</v>
      </c>
      <c r="G27" s="13" t="e">
        <f>VLOOKUP($C27,'Inter Girls'!$I$4:$O$10,5,FALSE)</f>
        <v>#NUM!</v>
      </c>
      <c r="H27" s="13" t="e">
        <f>VLOOKUP($C27,'Inter Girls'!$I$4:$O$10,6,FALSE)</f>
        <v>#NUM!</v>
      </c>
      <c r="I27" s="13" t="e">
        <f>VLOOKUP($C27,'Inter Girls'!$I$4:$O$10,7,FALSE)</f>
        <v>#NUM!</v>
      </c>
      <c r="J27" s="34">
        <f t="shared" si="8"/>
        <v>1</v>
      </c>
      <c r="K27" s="34" t="e">
        <f t="shared" si="9"/>
        <v>#NUM!</v>
      </c>
      <c r="L27" s="45" t="str">
        <f>VLOOKUP($C27,'Inter Girls'!$I$4:$R$10,10,FALSE)</f>
        <v>n/a</v>
      </c>
    </row>
    <row r="29" spans="1:12" ht="30">
      <c r="A29" s="35" t="s">
        <v>38</v>
      </c>
      <c r="B29" s="101"/>
      <c r="C29" s="9" t="s">
        <v>6</v>
      </c>
      <c r="D29" s="29">
        <v>1</v>
      </c>
      <c r="E29" s="29">
        <v>2</v>
      </c>
      <c r="F29" s="29">
        <v>3</v>
      </c>
      <c r="G29" s="29">
        <v>4</v>
      </c>
      <c r="H29" s="29">
        <v>5</v>
      </c>
      <c r="I29" s="31">
        <v>6</v>
      </c>
      <c r="J29" s="137" t="s">
        <v>35</v>
      </c>
      <c r="K29" s="41" t="s">
        <v>41</v>
      </c>
      <c r="L29" s="43" t="s">
        <v>17</v>
      </c>
    </row>
    <row r="30" spans="1:12" ht="18.75">
      <c r="A30" s="15" t="s">
        <v>22</v>
      </c>
      <c r="B30" s="102"/>
      <c r="C30" s="107" t="s">
        <v>19</v>
      </c>
      <c r="D30" s="106">
        <f>VLOOKUP($C30,'Minor Boys'!$I$4:$O$10,2,FALSE)</f>
        <v>2</v>
      </c>
      <c r="E30" s="106">
        <f>VLOOKUP($C30,'Minor Boys'!$I$4:$O$10,3,FALSE)</f>
        <v>6</v>
      </c>
      <c r="F30" s="106">
        <f>VLOOKUP($C30,'Minor Boys'!$I$4:$O$10,4,FALSE)</f>
        <v>11</v>
      </c>
      <c r="G30" s="106">
        <f>VLOOKUP($C30,'Minor Boys'!$I$4:$O$10,5,FALSE)</f>
        <v>15</v>
      </c>
      <c r="H30" s="106">
        <f>VLOOKUP($C30,'Minor Boys'!$I$4:$O$10,6,FALSE)</f>
        <v>26</v>
      </c>
      <c r="I30" s="106">
        <f>VLOOKUP($C30,'Minor Boys'!$I$4:$O$10,7,FALSE)</f>
        <v>27</v>
      </c>
      <c r="J30" s="123">
        <f t="shared" ref="J30:J36" si="10">COUNTIF(D30:I30,"&gt;0")</f>
        <v>6</v>
      </c>
      <c r="K30" s="122">
        <f t="shared" ref="K30:K36" si="11">SUM(D30:I30)</f>
        <v>87</v>
      </c>
      <c r="L30" s="119">
        <f>VLOOKUP($C30,'Minor Boys'!$I$4:$R$10,10,FALSE)</f>
        <v>1</v>
      </c>
    </row>
    <row r="31" spans="1:12">
      <c r="A31" s="15" t="s">
        <v>22</v>
      </c>
      <c r="B31" s="102"/>
      <c r="C31" s="8" t="s">
        <v>28</v>
      </c>
      <c r="D31" s="13">
        <f>VLOOKUP($C31,'Minor Boys'!$I$4:$O$10,2,FALSE)</f>
        <v>3</v>
      </c>
      <c r="E31" s="13">
        <f>VLOOKUP($C31,'Minor Boys'!$I$4:$O$10,3,FALSE)</f>
        <v>13</v>
      </c>
      <c r="F31" s="13">
        <f>VLOOKUP($C31,'Minor Boys'!$I$4:$O$10,4,FALSE)</f>
        <v>18</v>
      </c>
      <c r="G31" s="13">
        <f>VLOOKUP($C31,'Minor Boys'!$I$4:$O$10,5,FALSE)</f>
        <v>21</v>
      </c>
      <c r="H31" s="13">
        <f>VLOOKUP($C31,'Minor Boys'!$I$4:$O$10,6,FALSE)</f>
        <v>22</v>
      </c>
      <c r="I31" s="13">
        <f>VLOOKUP($C31,'Minor Boys'!$I$4:$O$10,7,FALSE)</f>
        <v>23</v>
      </c>
      <c r="J31" s="33">
        <f t="shared" si="10"/>
        <v>6</v>
      </c>
      <c r="K31" s="42">
        <f t="shared" si="11"/>
        <v>100</v>
      </c>
      <c r="L31" s="44">
        <f>VLOOKUP($C31,'Minor Boys'!$I$4:$R$10,10,FALSE)</f>
        <v>2</v>
      </c>
    </row>
    <row r="32" spans="1:12">
      <c r="A32" s="15" t="s">
        <v>22</v>
      </c>
      <c r="B32" s="102"/>
      <c r="C32" s="8" t="s">
        <v>20</v>
      </c>
      <c r="D32" s="13">
        <f>VLOOKUP($C32,'Minor Boys'!$I$4:$O$10,2,FALSE)</f>
        <v>1</v>
      </c>
      <c r="E32" s="13">
        <f>VLOOKUP($C32,'Minor Boys'!$I$4:$O$10,3,FALSE)</f>
        <v>5</v>
      </c>
      <c r="F32" s="13">
        <f>VLOOKUP($C32,'Minor Boys'!$I$4:$O$10,4,FALSE)</f>
        <v>10</v>
      </c>
      <c r="G32" s="13">
        <f>VLOOKUP($C32,'Minor Boys'!$I$4:$O$10,5,FALSE)</f>
        <v>19</v>
      </c>
      <c r="H32" s="13">
        <f>VLOOKUP($C32,'Minor Boys'!$I$4:$O$10,6,FALSE)</f>
        <v>32</v>
      </c>
      <c r="I32" s="13">
        <f>VLOOKUP($C32,'Minor Boys'!$I$4:$O$10,7,FALSE)</f>
        <v>38</v>
      </c>
      <c r="J32" s="33">
        <f t="shared" si="10"/>
        <v>6</v>
      </c>
      <c r="K32" s="42">
        <f t="shared" si="11"/>
        <v>105</v>
      </c>
      <c r="L32" s="44">
        <f>VLOOKUP($C32,'Minor Boys'!$I$4:$R$10,10,FALSE)</f>
        <v>3</v>
      </c>
    </row>
    <row r="33" spans="1:12">
      <c r="A33" s="15" t="s">
        <v>22</v>
      </c>
      <c r="B33" s="102"/>
      <c r="C33" s="28" t="s">
        <v>14</v>
      </c>
      <c r="D33" s="13">
        <f>VLOOKUP($C33,'Minor Boys'!$I$4:$O$10,2,FALSE)</f>
        <v>4</v>
      </c>
      <c r="E33" s="13">
        <f>VLOOKUP($C33,'Minor Boys'!$I$4:$O$10,3,FALSE)</f>
        <v>8</v>
      </c>
      <c r="F33" s="13">
        <f>VLOOKUP($C33,'Minor Boys'!$I$4:$O$10,4,FALSE)</f>
        <v>9</v>
      </c>
      <c r="G33" s="13">
        <f>VLOOKUP($C33,'Minor Boys'!$I$4:$O$10,5,FALSE)</f>
        <v>29</v>
      </c>
      <c r="H33" s="13">
        <f>VLOOKUP($C33,'Minor Boys'!$I$4:$O$10,6,FALSE)</f>
        <v>31</v>
      </c>
      <c r="I33" s="13">
        <f>VLOOKUP($C33,'Minor Boys'!$I$4:$O$10,7,FALSE)</f>
        <v>33</v>
      </c>
      <c r="J33" s="33">
        <f t="shared" si="10"/>
        <v>6</v>
      </c>
      <c r="K33" s="42">
        <f t="shared" si="11"/>
        <v>114</v>
      </c>
      <c r="L33" s="44">
        <f>VLOOKUP($C33,'Minor Boys'!$I$4:$R$10,10,FALSE)</f>
        <v>4</v>
      </c>
    </row>
    <row r="34" spans="1:12">
      <c r="A34" s="15" t="s">
        <v>22</v>
      </c>
      <c r="B34" s="102"/>
      <c r="C34" s="104" t="s">
        <v>18</v>
      </c>
      <c r="D34" s="13">
        <f>VLOOKUP($C34,'Minor Boys'!$I$4:$O$10,2,FALSE)</f>
        <v>14</v>
      </c>
      <c r="E34" s="13">
        <f>VLOOKUP($C34,'Minor Boys'!$I$4:$O$10,3,FALSE)</f>
        <v>28</v>
      </c>
      <c r="F34" s="13">
        <f>VLOOKUP($C34,'Minor Boys'!$I$4:$O$10,4,FALSE)</f>
        <v>30</v>
      </c>
      <c r="G34" s="13">
        <f>VLOOKUP($C34,'Minor Boys'!$I$4:$O$10,5,FALSE)</f>
        <v>34</v>
      </c>
      <c r="H34" s="13">
        <f>VLOOKUP($C34,'Minor Boys'!$I$4:$O$10,6,FALSE)</f>
        <v>35</v>
      </c>
      <c r="I34" s="13">
        <f>VLOOKUP($C34,'Minor Boys'!$I$4:$O$10,7,FALSE)</f>
        <v>36</v>
      </c>
      <c r="J34" s="33">
        <f t="shared" si="10"/>
        <v>6</v>
      </c>
      <c r="K34" s="42">
        <f t="shared" si="11"/>
        <v>177</v>
      </c>
      <c r="L34" s="44">
        <f>VLOOKUP($C34,'Minor Boys'!$I$4:$R$10,10,FALSE)</f>
        <v>5</v>
      </c>
    </row>
    <row r="35" spans="1:12">
      <c r="A35" s="15" t="s">
        <v>22</v>
      </c>
      <c r="B35" s="102"/>
      <c r="C35" s="8" t="s">
        <v>21</v>
      </c>
      <c r="D35" s="13">
        <f>VLOOKUP($C35,'Minor Boys'!$I$4:$O$10,2,FALSE)</f>
        <v>12</v>
      </c>
      <c r="E35" s="13">
        <f>VLOOKUP($C35,'Minor Boys'!$I$4:$O$10,3,FALSE)</f>
        <v>16</v>
      </c>
      <c r="F35" s="13">
        <f>VLOOKUP($C35,'Minor Boys'!$I$4:$O$10,4,FALSE)</f>
        <v>17</v>
      </c>
      <c r="G35" s="13">
        <f>VLOOKUP($C35,'Minor Boys'!$I$4:$O$10,5,FALSE)</f>
        <v>20</v>
      </c>
      <c r="H35" s="13">
        <f>VLOOKUP($C35,'Minor Boys'!$I$4:$O$10,6,FALSE)</f>
        <v>57</v>
      </c>
      <c r="I35" s="13">
        <f>VLOOKUP($C35,'Minor Boys'!$I$4:$O$10,7,FALSE)</f>
        <v>59</v>
      </c>
      <c r="J35" s="33">
        <f t="shared" si="10"/>
        <v>6</v>
      </c>
      <c r="K35" s="42">
        <f t="shared" si="11"/>
        <v>181</v>
      </c>
      <c r="L35" s="44">
        <f>VLOOKUP($C35,'Minor Boys'!$I$4:$R$10,10,FALSE)</f>
        <v>6</v>
      </c>
    </row>
    <row r="36" spans="1:12" ht="15.75" thickBot="1">
      <c r="A36" s="15" t="s">
        <v>22</v>
      </c>
      <c r="B36" s="102"/>
      <c r="C36" s="8" t="s">
        <v>13</v>
      </c>
      <c r="D36" s="13">
        <f>VLOOKUP($C36,'Minor Boys'!$I$4:$O$10,2,FALSE)</f>
        <v>7</v>
      </c>
      <c r="E36" s="13">
        <f>VLOOKUP($C36,'Minor Boys'!$I$4:$O$10,3,FALSE)</f>
        <v>24</v>
      </c>
      <c r="F36" s="13">
        <f>VLOOKUP($C36,'Minor Boys'!$I$4:$O$10,4,FALSE)</f>
        <v>25</v>
      </c>
      <c r="G36" s="13">
        <f>VLOOKUP($C36,'Minor Boys'!$I$4:$O$10,5,FALSE)</f>
        <v>47</v>
      </c>
      <c r="H36" s="13">
        <f>VLOOKUP($C36,'Minor Boys'!$I$4:$O$10,6,FALSE)</f>
        <v>54</v>
      </c>
      <c r="I36" s="13">
        <f>VLOOKUP($C36,'Minor Boys'!$I$4:$O$10,7,FALSE)</f>
        <v>58</v>
      </c>
      <c r="J36" s="34">
        <f t="shared" si="10"/>
        <v>6</v>
      </c>
      <c r="K36" s="34">
        <f t="shared" si="11"/>
        <v>215</v>
      </c>
      <c r="L36" s="45">
        <f>VLOOKUP($C36,'Minor Boys'!$I$4:$R$10,10,FALSE)</f>
        <v>7</v>
      </c>
    </row>
    <row r="38" spans="1:12" ht="30">
      <c r="A38" s="35" t="s">
        <v>39</v>
      </c>
      <c r="B38" s="101"/>
      <c r="C38" s="9" t="s">
        <v>6</v>
      </c>
      <c r="D38" s="29">
        <v>1</v>
      </c>
      <c r="E38" s="29">
        <v>2</v>
      </c>
      <c r="F38" s="29">
        <v>3</v>
      </c>
      <c r="G38" s="29">
        <v>4</v>
      </c>
      <c r="H38" s="29">
        <v>5</v>
      </c>
      <c r="I38" s="31">
        <v>6</v>
      </c>
      <c r="J38" s="137" t="s">
        <v>35</v>
      </c>
      <c r="K38" s="41" t="s">
        <v>41</v>
      </c>
      <c r="L38" s="43" t="s">
        <v>17</v>
      </c>
    </row>
    <row r="39" spans="1:12" ht="18.75">
      <c r="A39" s="15" t="s">
        <v>24</v>
      </c>
      <c r="B39" s="102"/>
      <c r="C39" s="107" t="s">
        <v>20</v>
      </c>
      <c r="D39" s="106">
        <f>VLOOKUP($C39,'Junior Boys'!$I$4:$O$10,2,FALSE)</f>
        <v>2</v>
      </c>
      <c r="E39" s="106">
        <f>VLOOKUP($C39,'Junior Boys'!$I$4:$O$10,3,FALSE)</f>
        <v>3</v>
      </c>
      <c r="F39" s="106">
        <f>VLOOKUP($C39,'Junior Boys'!$I$4:$O$10,4,FALSE)</f>
        <v>5</v>
      </c>
      <c r="G39" s="106">
        <f>VLOOKUP($C39,'Junior Boys'!$I$4:$O$10,5,FALSE)</f>
        <v>6</v>
      </c>
      <c r="H39" s="106">
        <f>VLOOKUP($C39,'Junior Boys'!$I$4:$O$10,6,FALSE)</f>
        <v>13</v>
      </c>
      <c r="I39" s="106">
        <f>VLOOKUP($C39,'Junior Boys'!$I$4:$O$10,7,FALSE)</f>
        <v>14</v>
      </c>
      <c r="J39" s="123">
        <f t="shared" ref="J39:J45" si="12">COUNTIF(D39:I39,"&gt;0")</f>
        <v>6</v>
      </c>
      <c r="K39" s="122">
        <f t="shared" ref="K39:K45" si="13">SUM(D39:I39)</f>
        <v>43</v>
      </c>
      <c r="L39" s="119">
        <f>VLOOKUP($C39,'Junior Boys'!$I$4:$R$10,10,FALSE)</f>
        <v>1</v>
      </c>
    </row>
    <row r="40" spans="1:12">
      <c r="A40" s="15" t="s">
        <v>24</v>
      </c>
      <c r="B40" s="102"/>
      <c r="C40" s="28" t="s">
        <v>14</v>
      </c>
      <c r="D40" s="13">
        <f>VLOOKUP($C40,'Junior Boys'!$I$4:$O$10,2,FALSE)</f>
        <v>7</v>
      </c>
      <c r="E40" s="13">
        <f>VLOOKUP($C40,'Junior Boys'!$I$4:$O$10,3,FALSE)</f>
        <v>8</v>
      </c>
      <c r="F40" s="13">
        <f>VLOOKUP($C40,'Junior Boys'!$I$4:$O$10,4,FALSE)</f>
        <v>11</v>
      </c>
      <c r="G40" s="13">
        <f>VLOOKUP($C40,'Junior Boys'!$I$4:$O$10,5,FALSE)</f>
        <v>12</v>
      </c>
      <c r="H40" s="13">
        <f>VLOOKUP($C40,'Junior Boys'!$I$4:$O$10,6,FALSE)</f>
        <v>28</v>
      </c>
      <c r="I40" s="13">
        <f>VLOOKUP($C40,'Junior Boys'!$I$4:$O$10,7,FALSE)</f>
        <v>31</v>
      </c>
      <c r="J40" s="33">
        <f t="shared" si="12"/>
        <v>6</v>
      </c>
      <c r="K40" s="42">
        <f t="shared" si="13"/>
        <v>97</v>
      </c>
      <c r="L40" s="44">
        <f>VLOOKUP($C40,'Junior Boys'!$I$4:$R$10,10,FALSE)</f>
        <v>2</v>
      </c>
    </row>
    <row r="41" spans="1:12">
      <c r="A41" s="15" t="s">
        <v>24</v>
      </c>
      <c r="B41" s="102"/>
      <c r="C41" s="8" t="s">
        <v>18</v>
      </c>
      <c r="D41" s="13">
        <f>VLOOKUP($C41,'Junior Boys'!$I$4:$O$10,2,FALSE)</f>
        <v>9</v>
      </c>
      <c r="E41" s="13">
        <f>VLOOKUP($C41,'Junior Boys'!$I$4:$O$10,3,FALSE)</f>
        <v>16</v>
      </c>
      <c r="F41" s="13">
        <f>VLOOKUP($C41,'Junior Boys'!$I$4:$O$10,4,FALSE)</f>
        <v>17</v>
      </c>
      <c r="G41" s="13">
        <f>VLOOKUP($C41,'Junior Boys'!$I$4:$O$10,5,FALSE)</f>
        <v>18</v>
      </c>
      <c r="H41" s="13">
        <f>VLOOKUP($C41,'Junior Boys'!$I$4:$O$10,6,FALSE)</f>
        <v>19</v>
      </c>
      <c r="I41" s="13">
        <f>VLOOKUP($C41,'Junior Boys'!$I$4:$O$10,7,FALSE)</f>
        <v>21</v>
      </c>
      <c r="J41" s="33">
        <f t="shared" si="12"/>
        <v>6</v>
      </c>
      <c r="K41" s="42">
        <f t="shared" si="13"/>
        <v>100</v>
      </c>
      <c r="L41" s="44">
        <f>VLOOKUP($C41,'Junior Boys'!$I$4:$R$10,10,FALSE)</f>
        <v>3</v>
      </c>
    </row>
    <row r="42" spans="1:12">
      <c r="A42" s="15" t="s">
        <v>24</v>
      </c>
      <c r="B42" s="102"/>
      <c r="C42" s="8" t="s">
        <v>21</v>
      </c>
      <c r="D42" s="13">
        <f>VLOOKUP($C42,'Junior Boys'!$I$4:$O$10,2,FALSE)</f>
        <v>1</v>
      </c>
      <c r="E42" s="13">
        <f>VLOOKUP($C42,'Junior Boys'!$I$4:$O$10,3,FALSE)</f>
        <v>20</v>
      </c>
      <c r="F42" s="13">
        <f>VLOOKUP($C42,'Junior Boys'!$I$4:$O$10,4,FALSE)</f>
        <v>26</v>
      </c>
      <c r="G42" s="13">
        <f>VLOOKUP($C42,'Junior Boys'!$I$4:$O$10,5,FALSE)</f>
        <v>29</v>
      </c>
      <c r="H42" s="13">
        <f>VLOOKUP($C42,'Junior Boys'!$I$4:$O$10,6,FALSE)</f>
        <v>39</v>
      </c>
      <c r="I42" s="13">
        <f>VLOOKUP($C42,'Junior Boys'!$I$4:$O$10,7,FALSE)</f>
        <v>50</v>
      </c>
      <c r="J42" s="33">
        <f t="shared" si="12"/>
        <v>6</v>
      </c>
      <c r="K42" s="42">
        <f t="shared" si="13"/>
        <v>165</v>
      </c>
      <c r="L42" s="44">
        <f>VLOOKUP($C42,'Junior Boys'!$I$4:$R$10,10,FALSE)</f>
        <v>4</v>
      </c>
    </row>
    <row r="43" spans="1:12">
      <c r="A43" s="15" t="s">
        <v>24</v>
      </c>
      <c r="B43" s="102"/>
      <c r="C43" s="8" t="s">
        <v>19</v>
      </c>
      <c r="D43" s="13">
        <f>VLOOKUP($C43,'Junior Boys'!$I$4:$O$10,2,FALSE)</f>
        <v>10</v>
      </c>
      <c r="E43" s="13">
        <f>VLOOKUP($C43,'Junior Boys'!$I$4:$O$10,3,FALSE)</f>
        <v>15</v>
      </c>
      <c r="F43" s="13">
        <f>VLOOKUP($C43,'Junior Boys'!$I$4:$O$10,4,FALSE)</f>
        <v>22</v>
      </c>
      <c r="G43" s="13">
        <f>VLOOKUP($C43,'Junior Boys'!$I$4:$O$10,5,FALSE)</f>
        <v>36</v>
      </c>
      <c r="H43" s="13">
        <f>VLOOKUP($C43,'Junior Boys'!$I$4:$O$10,6,FALSE)</f>
        <v>37</v>
      </c>
      <c r="I43" s="13">
        <f>VLOOKUP($C43,'Junior Boys'!$I$4:$O$10,7,FALSE)</f>
        <v>61</v>
      </c>
      <c r="J43" s="33">
        <f t="shared" si="12"/>
        <v>6</v>
      </c>
      <c r="K43" s="42">
        <f t="shared" si="13"/>
        <v>181</v>
      </c>
      <c r="L43" s="44">
        <f>VLOOKUP($C43,'Junior Boys'!$I$4:$R$10,10,FALSE)</f>
        <v>5</v>
      </c>
    </row>
    <row r="44" spans="1:12">
      <c r="A44" s="15" t="s">
        <v>24</v>
      </c>
      <c r="B44" s="102"/>
      <c r="C44" s="8" t="s">
        <v>13</v>
      </c>
      <c r="D44" s="13">
        <f>VLOOKUP($C44,'Junior Boys'!$I$4:$O$10,2,FALSE)</f>
        <v>4</v>
      </c>
      <c r="E44" s="13">
        <f>VLOOKUP($C44,'Junior Boys'!$I$4:$O$10,3,FALSE)</f>
        <v>34</v>
      </c>
      <c r="F44" s="13">
        <f>VLOOKUP($C44,'Junior Boys'!$I$4:$O$10,4,FALSE)</f>
        <v>38</v>
      </c>
      <c r="G44" s="13">
        <f>VLOOKUP($C44,'Junior Boys'!$I$4:$O$10,5,FALSE)</f>
        <v>42</v>
      </c>
      <c r="H44" s="13">
        <f>VLOOKUP($C44,'Junior Boys'!$I$4:$O$10,6,FALSE)</f>
        <v>53</v>
      </c>
      <c r="I44" s="13">
        <f>VLOOKUP($C44,'Junior Boys'!$I$4:$O$10,7,FALSE)</f>
        <v>56</v>
      </c>
      <c r="J44" s="33">
        <f t="shared" si="12"/>
        <v>6</v>
      </c>
      <c r="K44" s="42">
        <f t="shared" si="13"/>
        <v>227</v>
      </c>
      <c r="L44" s="44">
        <f>VLOOKUP($C44,'Junior Boys'!$I$4:$R$10,10,FALSE)</f>
        <v>6</v>
      </c>
    </row>
    <row r="45" spans="1:12" ht="15.75" thickBot="1">
      <c r="A45" s="15" t="s">
        <v>24</v>
      </c>
      <c r="B45" s="102"/>
      <c r="C45" s="8" t="s">
        <v>28</v>
      </c>
      <c r="D45" s="13">
        <f>VLOOKUP($C45,'Junior Boys'!$I$4:$O$10,2,FALSE)</f>
        <v>49</v>
      </c>
      <c r="E45" s="13" t="e">
        <f>VLOOKUP($C45,'Junior Boys'!$I$4:$O$10,3,FALSE)</f>
        <v>#NUM!</v>
      </c>
      <c r="F45" s="13" t="e">
        <f>VLOOKUP($C45,'Junior Boys'!$I$4:$O$10,4,FALSE)</f>
        <v>#NUM!</v>
      </c>
      <c r="G45" s="13" t="e">
        <f>VLOOKUP($C45,'Junior Boys'!$I$4:$O$10,5,FALSE)</f>
        <v>#NUM!</v>
      </c>
      <c r="H45" s="13" t="e">
        <f>VLOOKUP($C45,'Junior Boys'!$I$4:$O$10,6,FALSE)</f>
        <v>#NUM!</v>
      </c>
      <c r="I45" s="13" t="e">
        <f>VLOOKUP($C45,'Junior Boys'!$I$4:$O$10,7,FALSE)</f>
        <v>#NUM!</v>
      </c>
      <c r="J45" s="34">
        <f t="shared" si="12"/>
        <v>1</v>
      </c>
      <c r="K45" s="34" t="e">
        <f t="shared" si="13"/>
        <v>#NUM!</v>
      </c>
      <c r="L45" s="44" t="str">
        <f>VLOOKUP($C45,'Junior Boys'!$I$4:$R$10,10,FALSE)</f>
        <v>n/a</v>
      </c>
    </row>
    <row r="47" spans="1:12" ht="30">
      <c r="A47" s="35" t="s">
        <v>40</v>
      </c>
      <c r="B47" s="101"/>
      <c r="C47" s="9" t="s">
        <v>6</v>
      </c>
      <c r="D47" s="29">
        <v>1</v>
      </c>
      <c r="E47" s="29">
        <v>2</v>
      </c>
      <c r="F47" s="29">
        <v>3</v>
      </c>
      <c r="G47" s="29">
        <v>4</v>
      </c>
      <c r="H47" s="29">
        <v>5</v>
      </c>
      <c r="I47" s="31">
        <v>6</v>
      </c>
      <c r="J47" s="137" t="s">
        <v>35</v>
      </c>
      <c r="K47" s="41" t="s">
        <v>41</v>
      </c>
      <c r="L47" s="43" t="s">
        <v>17</v>
      </c>
    </row>
    <row r="48" spans="1:12" ht="18.75">
      <c r="A48" s="15" t="s">
        <v>26</v>
      </c>
      <c r="B48" s="124"/>
      <c r="C48" s="108" t="s">
        <v>14</v>
      </c>
      <c r="D48" s="106">
        <f>VLOOKUP($C48,'Inter Boys'!$I$4:$O$10,2,FALSE)</f>
        <v>4</v>
      </c>
      <c r="E48" s="106">
        <f>VLOOKUP($C48,'Inter Boys'!$I$4:$O$10,3,FALSE)</f>
        <v>5</v>
      </c>
      <c r="F48" s="106">
        <f>VLOOKUP($C48,'Inter Boys'!$I$4:$O$10,4,FALSE)</f>
        <v>6</v>
      </c>
      <c r="G48" s="106">
        <f>VLOOKUP($C48,'Inter Boys'!$I$4:$O$10,5,FALSE)</f>
        <v>16</v>
      </c>
      <c r="H48" s="106">
        <f>VLOOKUP($C48,'Inter Boys'!$I$4:$O$10,6,FALSE)</f>
        <v>18</v>
      </c>
      <c r="I48" s="106">
        <f>VLOOKUP($C48,'Inter Boys'!$I$4:$O$10,7,FALSE)</f>
        <v>21</v>
      </c>
      <c r="J48" s="123">
        <f t="shared" ref="J48:J54" si="14">COUNTIF(D48:I48,"&gt;0")</f>
        <v>6</v>
      </c>
      <c r="K48" s="122">
        <f t="shared" ref="K48:K54" si="15">SUM(D48:I48)</f>
        <v>70</v>
      </c>
      <c r="L48" s="119">
        <f>VLOOKUP($C48,'Inter Boys'!$I$4:$R$10,10,FALSE)</f>
        <v>1</v>
      </c>
    </row>
    <row r="49" spans="1:12">
      <c r="A49" s="15" t="s">
        <v>26</v>
      </c>
      <c r="B49" s="102"/>
      <c r="C49" s="8" t="s">
        <v>20</v>
      </c>
      <c r="D49" s="13">
        <f>VLOOKUP($C49,'Inter Boys'!$I$4:$O$10,2,FALSE)</f>
        <v>2</v>
      </c>
      <c r="E49" s="13">
        <f>VLOOKUP($C49,'Inter Boys'!$I$4:$O$10,3,FALSE)</f>
        <v>8</v>
      </c>
      <c r="F49" s="13">
        <f>VLOOKUP($C49,'Inter Boys'!$I$4:$O$10,4,FALSE)</f>
        <v>12</v>
      </c>
      <c r="G49" s="13">
        <f>VLOOKUP($C49,'Inter Boys'!$I$4:$O$10,5,FALSE)</f>
        <v>13</v>
      </c>
      <c r="H49" s="13">
        <f>VLOOKUP($C49,'Inter Boys'!$I$4:$O$10,6,FALSE)</f>
        <v>27</v>
      </c>
      <c r="I49" s="13">
        <f>VLOOKUP($C49,'Inter Boys'!$I$4:$O$10,7,FALSE)</f>
        <v>40</v>
      </c>
      <c r="J49" s="33">
        <f t="shared" si="14"/>
        <v>6</v>
      </c>
      <c r="K49" s="42">
        <f t="shared" si="15"/>
        <v>102</v>
      </c>
      <c r="L49" s="44">
        <f>VLOOKUP($C49,'Inter Boys'!$I$4:$R$10,10,FALSE)</f>
        <v>2</v>
      </c>
    </row>
    <row r="50" spans="1:12">
      <c r="A50" s="15" t="s">
        <v>26</v>
      </c>
      <c r="B50" s="102"/>
      <c r="C50" s="8" t="s">
        <v>18</v>
      </c>
      <c r="D50" s="13">
        <f>VLOOKUP($C50,'Inter Boys'!$I$4:$O$10,2,FALSE)</f>
        <v>3</v>
      </c>
      <c r="E50" s="13">
        <f>VLOOKUP($C50,'Inter Boys'!$I$4:$O$10,3,FALSE)</f>
        <v>11</v>
      </c>
      <c r="F50" s="13">
        <f>VLOOKUP($C50,'Inter Boys'!$I$4:$O$10,4,FALSE)</f>
        <v>19</v>
      </c>
      <c r="G50" s="13">
        <f>VLOOKUP($C50,'Inter Boys'!$I$4:$O$10,5,FALSE)</f>
        <v>23</v>
      </c>
      <c r="H50" s="13">
        <f>VLOOKUP($C50,'Inter Boys'!$I$4:$O$10,6,FALSE)</f>
        <v>25</v>
      </c>
      <c r="I50" s="13">
        <f>VLOOKUP($C50,'Inter Boys'!$I$4:$O$10,7,FALSE)</f>
        <v>36</v>
      </c>
      <c r="J50" s="33">
        <f t="shared" si="14"/>
        <v>6</v>
      </c>
      <c r="K50" s="42">
        <f t="shared" si="15"/>
        <v>117</v>
      </c>
      <c r="L50" s="44">
        <f>VLOOKUP($C50,'Inter Boys'!$I$4:$R$10,10,FALSE)</f>
        <v>3</v>
      </c>
    </row>
    <row r="51" spans="1:12">
      <c r="A51" s="15" t="s">
        <v>26</v>
      </c>
      <c r="B51" s="102"/>
      <c r="C51" s="8" t="s">
        <v>13</v>
      </c>
      <c r="D51" s="13">
        <f>VLOOKUP($C51,'Inter Boys'!$I$4:$O$10,2,FALSE)</f>
        <v>1</v>
      </c>
      <c r="E51" s="13">
        <f>VLOOKUP($C51,'Inter Boys'!$I$4:$O$10,3,FALSE)</f>
        <v>7</v>
      </c>
      <c r="F51" s="13">
        <f>VLOOKUP($C51,'Inter Boys'!$I$4:$O$10,4,FALSE)</f>
        <v>14</v>
      </c>
      <c r="G51" s="13">
        <f>VLOOKUP($C51,'Inter Boys'!$I$4:$O$10,5,FALSE)</f>
        <v>20</v>
      </c>
      <c r="H51" s="13">
        <f>VLOOKUP($C51,'Inter Boys'!$I$4:$O$10,6,FALSE)</f>
        <v>39</v>
      </c>
      <c r="I51" s="13">
        <f>VLOOKUP($C51,'Inter Boys'!$I$4:$O$10,7,FALSE)</f>
        <v>45</v>
      </c>
      <c r="J51" s="33">
        <f t="shared" si="14"/>
        <v>6</v>
      </c>
      <c r="K51" s="42">
        <f t="shared" si="15"/>
        <v>126</v>
      </c>
      <c r="L51" s="44">
        <f>VLOOKUP($C51,'Inter Boys'!$I$4:$R$10,10,FALSE)</f>
        <v>4</v>
      </c>
    </row>
    <row r="52" spans="1:12">
      <c r="A52" s="15" t="s">
        <v>26</v>
      </c>
      <c r="B52" s="102"/>
      <c r="C52" s="8" t="s">
        <v>19</v>
      </c>
      <c r="D52" s="13">
        <f>VLOOKUP($C52,'Inter Boys'!$I$4:$O$10,2,FALSE)</f>
        <v>9</v>
      </c>
      <c r="E52" s="13">
        <f>VLOOKUP($C52,'Inter Boys'!$I$4:$O$10,3,FALSE)</f>
        <v>15</v>
      </c>
      <c r="F52" s="13">
        <f>VLOOKUP($C52,'Inter Boys'!$I$4:$O$10,4,FALSE)</f>
        <v>22</v>
      </c>
      <c r="G52" s="13">
        <f>VLOOKUP($C52,'Inter Boys'!$I$4:$O$10,5,FALSE)</f>
        <v>24</v>
      </c>
      <c r="H52" s="13">
        <f>VLOOKUP($C52,'Inter Boys'!$I$4:$O$10,6,FALSE)</f>
        <v>31</v>
      </c>
      <c r="I52" s="13">
        <f>VLOOKUP($C52,'Inter Boys'!$I$4:$O$10,7,FALSE)</f>
        <v>38</v>
      </c>
      <c r="J52" s="33">
        <f t="shared" si="14"/>
        <v>6</v>
      </c>
      <c r="K52" s="42">
        <f t="shared" si="15"/>
        <v>139</v>
      </c>
      <c r="L52" s="44">
        <f>VLOOKUP($C52,'Inter Boys'!$I$4:$R$10,10,FALSE)</f>
        <v>5</v>
      </c>
    </row>
    <row r="53" spans="1:12">
      <c r="A53" s="15" t="s">
        <v>26</v>
      </c>
      <c r="B53" s="102"/>
      <c r="C53" s="8" t="s">
        <v>21</v>
      </c>
      <c r="D53" s="13">
        <f>VLOOKUP($C53,'Inter Boys'!$I$4:$O$10,2,FALSE)</f>
        <v>10</v>
      </c>
      <c r="E53" s="13">
        <f>VLOOKUP($C53,'Inter Boys'!$I$4:$O$10,3,FALSE)</f>
        <v>30</v>
      </c>
      <c r="F53" s="13">
        <f>VLOOKUP($C53,'Inter Boys'!$I$4:$O$10,4,FALSE)</f>
        <v>32</v>
      </c>
      <c r="G53" s="13">
        <f>VLOOKUP($C53,'Inter Boys'!$I$4:$O$10,5,FALSE)</f>
        <v>34</v>
      </c>
      <c r="H53" s="13">
        <f>VLOOKUP($C53,'Inter Boys'!$I$4:$O$10,6,FALSE)</f>
        <v>47</v>
      </c>
      <c r="I53" s="13">
        <f>VLOOKUP($C53,'Inter Boys'!$I$4:$O$10,7,FALSE)</f>
        <v>49</v>
      </c>
      <c r="J53" s="33">
        <f t="shared" si="14"/>
        <v>6</v>
      </c>
      <c r="K53" s="42">
        <f t="shared" si="15"/>
        <v>202</v>
      </c>
      <c r="L53" s="44">
        <f>VLOOKUP($C53,'Inter Boys'!$I$4:$R$10,10,FALSE)</f>
        <v>6</v>
      </c>
    </row>
    <row r="54" spans="1:12" ht="15.75" thickBot="1">
      <c r="A54" s="15" t="s">
        <v>26</v>
      </c>
      <c r="B54" s="102"/>
      <c r="C54" s="8" t="s">
        <v>28</v>
      </c>
      <c r="D54" s="13">
        <f>VLOOKUP($C54,'Inter Boys'!$I$4:$O$10,2,FALSE)</f>
        <v>17</v>
      </c>
      <c r="E54" s="13">
        <f>VLOOKUP($C54,'Inter Boys'!$I$4:$O$10,3,FALSE)</f>
        <v>35</v>
      </c>
      <c r="F54" s="13" t="e">
        <f>VLOOKUP($C54,'Inter Boys'!$I$4:$O$10,4,FALSE)</f>
        <v>#NUM!</v>
      </c>
      <c r="G54" s="13" t="e">
        <f>VLOOKUP($C54,'Inter Boys'!$I$4:$O$10,5,FALSE)</f>
        <v>#NUM!</v>
      </c>
      <c r="H54" s="13" t="e">
        <f>VLOOKUP($C54,'Inter Boys'!$I$4:$O$10,6,FALSE)</f>
        <v>#NUM!</v>
      </c>
      <c r="I54" s="13" t="e">
        <f>VLOOKUP($C54,'Inter Boys'!$I$4:$O$10,7,FALSE)</f>
        <v>#NUM!</v>
      </c>
      <c r="J54" s="37">
        <f t="shared" si="14"/>
        <v>2</v>
      </c>
      <c r="K54" s="34" t="e">
        <f t="shared" si="15"/>
        <v>#NUM!</v>
      </c>
      <c r="L54" s="45" t="str">
        <f>VLOOKUP($C54,'Inter Boys'!$I$4:$R$10,10,FALSE)</f>
        <v>n/a</v>
      </c>
    </row>
  </sheetData>
  <autoFilter ref="A2:X54"/>
  <sortState ref="O3:Q9">
    <sortCondition ref="Q3:Q9"/>
  </sortState>
  <mergeCells count="1">
    <mergeCell ref="S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Entries 1</vt:lpstr>
      <vt:lpstr>Minor Girls</vt:lpstr>
      <vt:lpstr>Entries 2</vt:lpstr>
      <vt:lpstr>Minor Boys</vt:lpstr>
      <vt:lpstr>Entries 3</vt:lpstr>
      <vt:lpstr>Junior Girls</vt:lpstr>
      <vt:lpstr>Entries 4</vt:lpstr>
      <vt:lpstr>Junior Boys</vt:lpstr>
      <vt:lpstr>Entries 5</vt:lpstr>
      <vt:lpstr>Inter Girls</vt:lpstr>
      <vt:lpstr>Entries 6</vt:lpstr>
      <vt:lpstr>Inter Boys</vt:lpstr>
      <vt:lpstr>Team Trophy</vt:lpstr>
      <vt:lpstr>'Inter Boys'!Print_Area</vt:lpstr>
      <vt:lpstr>'Inter Girls'!Print_Area</vt:lpstr>
      <vt:lpstr>'Junior Boys'!Print_Area</vt:lpstr>
      <vt:lpstr>'Junior Girls'!Print_Area</vt:lpstr>
      <vt:lpstr>'Minor Boys'!Print_Area</vt:lpstr>
      <vt:lpstr>'Minor Girls'!Print_Area</vt:lpstr>
      <vt:lpstr>'Inter Boys'!Print_Titles</vt:lpstr>
      <vt:lpstr>'Inter Girls'!Print_Titles</vt:lpstr>
      <vt:lpstr>'Junior Boys'!Print_Titles</vt:lpstr>
      <vt:lpstr>'Junior Girls'!Print_Titles</vt:lpstr>
      <vt:lpstr>'Minor Boys'!Print_Titles</vt:lpstr>
      <vt:lpstr>'Minor Girls'!Print_Titles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Mills</dc:creator>
  <cp:lastModifiedBy>Yvette</cp:lastModifiedBy>
  <cp:lastPrinted>2017-11-25T16:03:43Z</cp:lastPrinted>
  <dcterms:created xsi:type="dcterms:W3CDTF">2015-06-19T19:36:10Z</dcterms:created>
  <dcterms:modified xsi:type="dcterms:W3CDTF">2017-11-28T16:58:19Z</dcterms:modified>
</cp:coreProperties>
</file>